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юля\d\документы с диска С 24,06\Documents\смета 2024\"/>
    </mc:Choice>
  </mc:AlternateContent>
  <xr:revisionPtr revIDLastSave="0" documentId="13_ncr:1_{C447258E-4153-4F3F-9959-9AEDAB25D9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рачи 2013" sheetId="1" r:id="rId1"/>
    <sheet name="средние 2013" sheetId="2" r:id="rId2"/>
    <sheet name="младшие 2013" sheetId="3" r:id="rId3"/>
    <sheet name="водители 2013" sheetId="4" r:id="rId4"/>
    <sheet name="прочий 2013 1193" sheetId="16" r:id="rId5"/>
    <sheet name="су" sheetId="13" state="hidden" r:id="rId6"/>
    <sheet name="Лист3" sheetId="8" state="hidden" r:id="rId7"/>
    <sheet name="1400" sheetId="9" state="hidden" r:id="rId8"/>
  </sheets>
  <externalReferences>
    <externalReference r:id="rId9"/>
  </externalReferences>
  <definedNames>
    <definedName name="_xlnm._FilterDatabase" localSheetId="3" hidden="1">'водители 2013'!$A$12:$CL$260</definedName>
    <definedName name="_xlnm._FilterDatabase" localSheetId="0" hidden="1">'врачи 2013'!$A$9:$CR$66</definedName>
    <definedName name="_xlnm._FilterDatabase" localSheetId="2" hidden="1">'младшие 2013'!$A$10:$CP$10</definedName>
    <definedName name="_xlnm._FilterDatabase" localSheetId="4" hidden="1">'прочий 2013 1193'!$A$10:$AZ$117</definedName>
    <definedName name="_xlnm._FilterDatabase" localSheetId="1" hidden="1">'средние 2013'!$A$9:$BY$364</definedName>
    <definedName name="бдо" localSheetId="4">[1]Лист3!$K$2</definedName>
    <definedName name="бдо">Лист3!$K$2</definedName>
    <definedName name="_xlnm.Print_Area" localSheetId="5">су!#REF!</definedName>
  </definedNames>
  <calcPr calcId="191029"/>
</workbook>
</file>

<file path=xl/calcChain.xml><?xml version="1.0" encoding="utf-8"?>
<calcChain xmlns="http://schemas.openxmlformats.org/spreadsheetml/2006/main">
  <c r="P112" i="16" l="1"/>
  <c r="N11" i="16"/>
  <c r="P11" i="16" s="1"/>
  <c r="N12" i="16"/>
  <c r="P12" i="16" s="1"/>
  <c r="K194" i="4"/>
  <c r="Q10" i="1"/>
  <c r="P11" i="1"/>
  <c r="Q11" i="1" s="1"/>
  <c r="P10" i="1"/>
  <c r="K27" i="4" l="1"/>
  <c r="K26" i="4"/>
  <c r="K247" i="4" l="1"/>
  <c r="K52" i="4"/>
  <c r="N30" i="16"/>
  <c r="P30" i="16" s="1"/>
  <c r="N75" i="16"/>
  <c r="P67" i="2"/>
  <c r="Q67" i="2" s="1"/>
  <c r="F67" i="2"/>
  <c r="F66" i="2"/>
  <c r="F65" i="2"/>
  <c r="F64" i="2"/>
  <c r="P63" i="2"/>
  <c r="Q63" i="2" s="1"/>
  <c r="F63" i="2"/>
  <c r="F62" i="2"/>
  <c r="F61" i="2"/>
  <c r="F361" i="2"/>
  <c r="P360" i="2"/>
  <c r="F360" i="2"/>
  <c r="F359" i="2"/>
  <c r="K260" i="4"/>
  <c r="P75" i="16" l="1"/>
  <c r="P65" i="2"/>
  <c r="Q65" i="2" s="1"/>
  <c r="P61" i="2"/>
  <c r="Q61" i="2" s="1"/>
  <c r="P64" i="2"/>
  <c r="Q64" i="2" s="1"/>
  <c r="P62" i="2"/>
  <c r="P66" i="2"/>
  <c r="P361" i="2"/>
  <c r="Q361" i="2" s="1"/>
  <c r="Q360" i="2"/>
  <c r="P359" i="2"/>
  <c r="Q66" i="2" l="1"/>
  <c r="Q62" i="2"/>
  <c r="Q359" i="2"/>
  <c r="Q45" i="2" l="1"/>
  <c r="P38" i="1" l="1"/>
  <c r="Q38" i="1" s="1"/>
  <c r="F38" i="1"/>
  <c r="P37" i="1"/>
  <c r="Q37" i="1" s="1"/>
  <c r="F37" i="1"/>
  <c r="K249" i="4"/>
  <c r="K250" i="4"/>
  <c r="K251" i="4"/>
  <c r="K252" i="4"/>
  <c r="K253" i="4"/>
  <c r="K254" i="4"/>
  <c r="K255" i="4"/>
  <c r="K256" i="4"/>
  <c r="K257" i="4"/>
  <c r="K258" i="4"/>
  <c r="K259" i="4"/>
  <c r="K248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53" i="4"/>
  <c r="K14" i="4"/>
  <c r="K15" i="4"/>
  <c r="K16" i="4"/>
  <c r="K17" i="4"/>
  <c r="K18" i="4"/>
  <c r="K19" i="4"/>
  <c r="K20" i="4"/>
  <c r="K21" i="4"/>
  <c r="K22" i="4"/>
  <c r="K23" i="4"/>
  <c r="K24" i="4"/>
  <c r="K25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12" i="4"/>
  <c r="K13" i="4"/>
  <c r="F69" i="2"/>
  <c r="F320" i="2"/>
  <c r="F225" i="2"/>
  <c r="F60" i="2"/>
  <c r="P226" i="2"/>
  <c r="Q226" i="2" s="1"/>
  <c r="F226" i="2"/>
  <c r="P60" i="2" l="1"/>
  <c r="Q60" i="2" s="1"/>
  <c r="P225" i="2"/>
  <c r="Q225" i="2" s="1"/>
  <c r="P320" i="2"/>
  <c r="Q320" i="2" s="1"/>
  <c r="P69" i="2"/>
  <c r="Q69" i="2" s="1"/>
  <c r="P215" i="2" l="1"/>
  <c r="Q215" i="2" s="1"/>
  <c r="F215" i="2"/>
  <c r="F216" i="2"/>
  <c r="F217" i="2"/>
  <c r="F197" i="2"/>
  <c r="P198" i="2"/>
  <c r="Q198" i="2" s="1"/>
  <c r="F198" i="2"/>
  <c r="F207" i="2"/>
  <c r="F221" i="2"/>
  <c r="F191" i="2"/>
  <c r="P197" i="2" l="1"/>
  <c r="Q197" i="2" s="1"/>
  <c r="P191" i="2"/>
  <c r="Q191" i="2" s="1"/>
  <c r="P221" i="2"/>
  <c r="Q221" i="2" s="1"/>
  <c r="P217" i="2"/>
  <c r="Q217" i="2" s="1"/>
  <c r="P216" i="2"/>
  <c r="Q216" i="2" s="1"/>
  <c r="P207" i="2"/>
  <c r="Q207" i="2" s="1"/>
  <c r="F22" i="1" l="1"/>
  <c r="N72" i="16"/>
  <c r="E72" i="16"/>
  <c r="P72" i="16" l="1"/>
  <c r="P22" i="1"/>
  <c r="Q22" i="1" s="1"/>
  <c r="N16" i="16" l="1"/>
  <c r="N54" i="16"/>
  <c r="P54" i="16" s="1"/>
  <c r="N53" i="16"/>
  <c r="N69" i="16"/>
  <c r="N31" i="16"/>
  <c r="P31" i="16" l="1"/>
  <c r="P16" i="16"/>
  <c r="P69" i="16"/>
  <c r="P53" i="16"/>
  <c r="F84" i="2"/>
  <c r="F111" i="2"/>
  <c r="F196" i="2"/>
  <c r="F72" i="2"/>
  <c r="P84" i="2" l="1"/>
  <c r="Q84" i="2" s="1"/>
  <c r="P111" i="2"/>
  <c r="Q111" i="2" s="1"/>
  <c r="P196" i="2"/>
  <c r="Q196" i="2" s="1"/>
  <c r="P72" i="2"/>
  <c r="Q72" i="2" s="1"/>
  <c r="F70" i="2" l="1"/>
  <c r="F41" i="2"/>
  <c r="F35" i="2"/>
  <c r="F38" i="2"/>
  <c r="F32" i="2"/>
  <c r="F23" i="2"/>
  <c r="F22" i="2"/>
  <c r="P35" i="2" l="1"/>
  <c r="Q35" i="2" s="1"/>
  <c r="P70" i="2"/>
  <c r="Q70" i="2" s="1"/>
  <c r="P22" i="2"/>
  <c r="Q22" i="2" s="1"/>
  <c r="P32" i="2"/>
  <c r="Q32" i="2" s="1"/>
  <c r="P41" i="2"/>
  <c r="Q41" i="2" s="1"/>
  <c r="P23" i="2"/>
  <c r="Q23" i="2" s="1"/>
  <c r="P38" i="2"/>
  <c r="Q38" i="2" s="1"/>
  <c r="F194" i="2"/>
  <c r="F208" i="2"/>
  <c r="F212" i="2"/>
  <c r="F211" i="2"/>
  <c r="F220" i="2"/>
  <c r="F223" i="2"/>
  <c r="F247" i="2"/>
  <c r="F231" i="2"/>
  <c r="F233" i="2"/>
  <c r="P194" i="2"/>
  <c r="Q194" i="2" s="1"/>
  <c r="P208" i="2"/>
  <c r="Q208" i="2" s="1"/>
  <c r="P220" i="2"/>
  <c r="Q220" i="2" s="1"/>
  <c r="P223" i="2"/>
  <c r="Q223" i="2" s="1"/>
  <c r="P231" i="2"/>
  <c r="Q231" i="2" s="1"/>
  <c r="P233" i="2" l="1"/>
  <c r="Q233" i="2" s="1"/>
  <c r="P211" i="2"/>
  <c r="Q211" i="2" s="1"/>
  <c r="P247" i="2"/>
  <c r="Q247" i="2" s="1"/>
  <c r="P212" i="2"/>
  <c r="Q212" i="2" s="1"/>
  <c r="P14" i="1"/>
  <c r="Q14" i="1" s="1"/>
  <c r="P13" i="1"/>
  <c r="Q13" i="1" s="1"/>
  <c r="P12" i="1"/>
  <c r="Q12" i="1" s="1"/>
  <c r="P15" i="1"/>
  <c r="Q15" i="1" s="1"/>
  <c r="P16" i="1"/>
  <c r="Q16" i="1" s="1"/>
  <c r="P49" i="1"/>
  <c r="Q49" i="1" s="1"/>
  <c r="P136" i="2" l="1"/>
  <c r="Q136" i="2" s="1"/>
  <c r="F136" i="2"/>
  <c r="P143" i="2"/>
  <c r="Q143" i="2" s="1"/>
  <c r="F143" i="2"/>
  <c r="N64" i="16" l="1"/>
  <c r="P64" i="16" l="1"/>
  <c r="F205" i="2" l="1"/>
  <c r="P89" i="2" l="1"/>
  <c r="Q89" i="2" s="1"/>
  <c r="F89" i="2"/>
  <c r="P43" i="1" l="1"/>
  <c r="Q43" i="1" s="1"/>
  <c r="F43" i="1"/>
  <c r="P56" i="1"/>
  <c r="Q56" i="1" s="1"/>
  <c r="F56" i="1"/>
  <c r="P40" i="1"/>
  <c r="Q40" i="1" s="1"/>
  <c r="F40" i="1"/>
  <c r="P47" i="1"/>
  <c r="Q47" i="1" s="1"/>
  <c r="F47" i="1"/>
  <c r="K12" i="3" l="1"/>
  <c r="K13" i="3"/>
  <c r="R13" i="3" s="1"/>
  <c r="N43" i="16"/>
  <c r="P43" i="16" s="1"/>
  <c r="N14" i="16"/>
  <c r="P14" i="16" s="1"/>
  <c r="N28" i="16"/>
  <c r="P28" i="16" s="1"/>
  <c r="N20" i="16"/>
  <c r="N49" i="16"/>
  <c r="P49" i="16" s="1"/>
  <c r="N33" i="16"/>
  <c r="P33" i="16" l="1"/>
  <c r="P20" i="16"/>
  <c r="R12" i="3"/>
  <c r="N38" i="16"/>
  <c r="P38" i="16" s="1"/>
  <c r="N24" i="16"/>
  <c r="N23" i="16"/>
  <c r="P23" i="16" s="1"/>
  <c r="N15" i="16"/>
  <c r="N35" i="16"/>
  <c r="N32" i="16"/>
  <c r="N34" i="16"/>
  <c r="P34" i="16" s="1"/>
  <c r="N27" i="16"/>
  <c r="N29" i="16"/>
  <c r="P29" i="16" s="1"/>
  <c r="N25" i="16"/>
  <c r="N26" i="16"/>
  <c r="P15" i="16" l="1"/>
  <c r="P26" i="16"/>
  <c r="P35" i="16"/>
  <c r="P27" i="16"/>
  <c r="P25" i="16"/>
  <c r="P32" i="16"/>
  <c r="P24" i="16"/>
  <c r="N13" i="16"/>
  <c r="N37" i="16"/>
  <c r="N36" i="16"/>
  <c r="N21" i="16"/>
  <c r="N18" i="16"/>
  <c r="P18" i="16" s="1"/>
  <c r="P36" i="16" l="1"/>
  <c r="P37" i="16"/>
  <c r="P21" i="16"/>
  <c r="P13" i="16"/>
  <c r="N17" i="16"/>
  <c r="N19" i="16"/>
  <c r="P19" i="16" l="1"/>
  <c r="P17" i="16"/>
  <c r="N58" i="16"/>
  <c r="P58" i="16" l="1"/>
  <c r="N22" i="16"/>
  <c r="P22" i="16" l="1"/>
  <c r="N77" i="16" l="1"/>
  <c r="P77" i="16" s="1"/>
  <c r="N60" i="16" l="1"/>
  <c r="P60" i="16" s="1"/>
  <c r="P362" i="2" l="1"/>
  <c r="Q362" i="2" s="1"/>
  <c r="F362" i="2"/>
  <c r="P242" i="2"/>
  <c r="Q242" i="2" s="1"/>
  <c r="P264" i="2"/>
  <c r="Q264" i="2" s="1"/>
  <c r="F264" i="2"/>
  <c r="F24" i="2"/>
  <c r="F242" i="2"/>
  <c r="F45" i="2"/>
  <c r="P205" i="2" l="1"/>
  <c r="Q205" i="2" s="1"/>
  <c r="P24" i="2"/>
  <c r="Q24" i="2" s="1"/>
  <c r="N90" i="16"/>
  <c r="P90" i="16" s="1"/>
  <c r="N89" i="16"/>
  <c r="P89" i="16" s="1"/>
  <c r="N88" i="16"/>
  <c r="P88" i="16" s="1"/>
  <c r="N87" i="16"/>
  <c r="P87" i="16" s="1"/>
  <c r="N86" i="16"/>
  <c r="P86" i="16" s="1"/>
  <c r="N98" i="16"/>
  <c r="P98" i="16" s="1"/>
  <c r="N107" i="16"/>
  <c r="P107" i="16" s="1"/>
  <c r="N113" i="16"/>
  <c r="P113" i="16" s="1"/>
  <c r="N111" i="16"/>
  <c r="P111" i="16" s="1"/>
  <c r="N103" i="16"/>
  <c r="P103" i="16" s="1"/>
  <c r="N99" i="16"/>
  <c r="P99" i="16" s="1"/>
  <c r="N96" i="16"/>
  <c r="P96" i="16" s="1"/>
  <c r="N109" i="16"/>
  <c r="P109" i="16" s="1"/>
  <c r="N95" i="16"/>
  <c r="P95" i="16" s="1"/>
  <c r="N80" i="16"/>
  <c r="P80" i="16" s="1"/>
  <c r="N91" i="16"/>
  <c r="P91" i="16" s="1"/>
  <c r="N79" i="16"/>
  <c r="P79" i="16" s="1"/>
  <c r="N105" i="16"/>
  <c r="P105" i="16" s="1"/>
  <c r="N116" i="16"/>
  <c r="P116" i="16" s="1"/>
  <c r="N83" i="16"/>
  <c r="P83" i="16" s="1"/>
  <c r="N102" i="16"/>
  <c r="P102" i="16" s="1"/>
  <c r="N110" i="16"/>
  <c r="P110" i="16" s="1"/>
  <c r="N106" i="16"/>
  <c r="P106" i="16" s="1"/>
  <c r="N97" i="16"/>
  <c r="P97" i="16" s="1"/>
  <c r="N81" i="16"/>
  <c r="P81" i="16" s="1"/>
  <c r="N94" i="16"/>
  <c r="P94" i="16" s="1"/>
  <c r="N93" i="16"/>
  <c r="P93" i="16" s="1"/>
  <c r="N114" i="16"/>
  <c r="P114" i="16" s="1"/>
  <c r="N108" i="16"/>
  <c r="P108" i="16" s="1"/>
  <c r="N104" i="16"/>
  <c r="P104" i="16" s="1"/>
  <c r="N100" i="16"/>
  <c r="P100" i="16" s="1"/>
  <c r="N92" i="16"/>
  <c r="P92" i="16" s="1"/>
  <c r="N85" i="16"/>
  <c r="P85" i="16" s="1"/>
  <c r="N117" i="16"/>
  <c r="P117" i="16" s="1"/>
  <c r="N84" i="16"/>
  <c r="P84" i="16" s="1"/>
  <c r="N115" i="16"/>
  <c r="P115" i="16" s="1"/>
  <c r="N101" i="16"/>
  <c r="P101" i="16" s="1"/>
  <c r="N82" i="16"/>
  <c r="P82" i="16" s="1"/>
  <c r="N78" i="16"/>
  <c r="P78" i="16" s="1"/>
  <c r="P104" i="2"/>
  <c r="Q104" i="2" s="1"/>
  <c r="F104" i="2"/>
  <c r="F202" i="2"/>
  <c r="P33" i="1"/>
  <c r="Q33" i="1" s="1"/>
  <c r="F33" i="1"/>
  <c r="P202" i="2" l="1"/>
  <c r="Q202" i="2" s="1"/>
  <c r="N68" i="16" l="1"/>
  <c r="P68" i="16" s="1"/>
  <c r="N65" i="16"/>
  <c r="P65" i="16" s="1"/>
  <c r="N59" i="16" l="1"/>
  <c r="P59" i="16" s="1"/>
  <c r="N63" i="16"/>
  <c r="P63" i="16" s="1"/>
  <c r="N66" i="16"/>
  <c r="P66" i="16" s="1"/>
  <c r="N67" i="16"/>
  <c r="P67" i="16" s="1"/>
  <c r="F261" i="2"/>
  <c r="F199" i="2"/>
  <c r="F268" i="2"/>
  <c r="F270" i="2"/>
  <c r="F98" i="2"/>
  <c r="F251" i="2"/>
  <c r="F330" i="2"/>
  <c r="F357" i="2"/>
  <c r="F334" i="2"/>
  <c r="F82" i="2"/>
  <c r="F87" i="2"/>
  <c r="F281" i="2"/>
  <c r="F141" i="2"/>
  <c r="F305" i="2"/>
  <c r="F293" i="2"/>
  <c r="F280" i="2"/>
  <c r="F277" i="2"/>
  <c r="F145" i="2"/>
  <c r="F135" i="2"/>
  <c r="P357" i="2" l="1"/>
  <c r="F162" i="2"/>
  <c r="F149" i="2"/>
  <c r="F154" i="2"/>
  <c r="F147" i="2"/>
  <c r="F228" i="2"/>
  <c r="F124" i="2"/>
  <c r="F156" i="2"/>
  <c r="F213" i="2"/>
  <c r="F157" i="2"/>
  <c r="F195" i="2"/>
  <c r="F192" i="2"/>
  <c r="Q357" i="2" l="1"/>
  <c r="F114" i="2"/>
  <c r="F155" i="2"/>
  <c r="F127" i="2"/>
  <c r="F178" i="2"/>
  <c r="F188" i="2"/>
  <c r="F189" i="2"/>
  <c r="P334" i="2" l="1"/>
  <c r="Q334" i="2" s="1"/>
  <c r="P330" i="2"/>
  <c r="Q330" i="2" s="1"/>
  <c r="N76" i="16" l="1"/>
  <c r="P76" i="16" s="1"/>
  <c r="N44" i="16"/>
  <c r="P44" i="16" s="1"/>
  <c r="N61" i="16"/>
  <c r="P61" i="16" s="1"/>
  <c r="N52" i="16"/>
  <c r="P52" i="16" s="1"/>
  <c r="N57" i="16"/>
  <c r="N56" i="16"/>
  <c r="N55" i="16"/>
  <c r="N62" i="16"/>
  <c r="P62" i="16" s="1"/>
  <c r="N74" i="16"/>
  <c r="P74" i="16" s="1"/>
  <c r="N73" i="16"/>
  <c r="P73" i="16" s="1"/>
  <c r="N42" i="16"/>
  <c r="P42" i="16" s="1"/>
  <c r="N48" i="16"/>
  <c r="P48" i="16" s="1"/>
  <c r="N39" i="16"/>
  <c r="P39" i="16" s="1"/>
  <c r="N45" i="16"/>
  <c r="P45" i="16" s="1"/>
  <c r="N47" i="16"/>
  <c r="P47" i="16" s="1"/>
  <c r="N46" i="16"/>
  <c r="P46" i="16" s="1"/>
  <c r="N51" i="16"/>
  <c r="P51" i="16" s="1"/>
  <c r="N50" i="16"/>
  <c r="P50" i="16" s="1"/>
  <c r="N71" i="16"/>
  <c r="P71" i="16" s="1"/>
  <c r="N70" i="16"/>
  <c r="N41" i="16"/>
  <c r="P41" i="16" s="1"/>
  <c r="N40" i="16"/>
  <c r="P40" i="16" l="1"/>
  <c r="P70" i="16"/>
  <c r="P55" i="16"/>
  <c r="P56" i="16"/>
  <c r="P57" i="16"/>
  <c r="F108" i="2" l="1"/>
  <c r="F107" i="2"/>
  <c r="F184" i="2"/>
  <c r="P189" i="2" l="1"/>
  <c r="Q189" i="2" s="1"/>
  <c r="F102" i="2" l="1"/>
  <c r="F314" i="2"/>
  <c r="P34" i="1" l="1"/>
  <c r="Q34" i="1" s="1"/>
  <c r="P36" i="1"/>
  <c r="Q36" i="1" s="1"/>
  <c r="P32" i="1"/>
  <c r="Q32" i="1" s="1"/>
  <c r="F34" i="1"/>
  <c r="F35" i="1"/>
  <c r="F23" i="1"/>
  <c r="F36" i="1"/>
  <c r="F25" i="1"/>
  <c r="F24" i="1"/>
  <c r="F31" i="1"/>
  <c r="F32" i="1"/>
  <c r="F30" i="1"/>
  <c r="F21" i="1"/>
  <c r="P24" i="1" l="1"/>
  <c r="Q24" i="1" s="1"/>
  <c r="P25" i="1"/>
  <c r="Q25" i="1" s="1"/>
  <c r="P30" i="1"/>
  <c r="Q30" i="1" s="1"/>
  <c r="P35" i="1"/>
  <c r="Q35" i="1" s="1"/>
  <c r="P23" i="1"/>
  <c r="Q23" i="1" s="1"/>
  <c r="P31" i="1"/>
  <c r="Q31" i="1" s="1"/>
  <c r="P21" i="1"/>
  <c r="Q21" i="1" s="1"/>
  <c r="K11" i="3" l="1"/>
  <c r="R11" i="3" s="1"/>
  <c r="F319" i="2" l="1"/>
  <c r="F317" i="2"/>
  <c r="F318" i="2"/>
  <c r="F306" i="2"/>
  <c r="F252" i="2"/>
  <c r="F126" i="2"/>
  <c r="F308" i="2"/>
  <c r="F307" i="2"/>
  <c r="F204" i="2"/>
  <c r="F176" i="2"/>
  <c r="F193" i="2"/>
  <c r="F91" i="2"/>
  <c r="F125" i="2"/>
  <c r="F300" i="2"/>
  <c r="F160" i="2" l="1"/>
  <c r="F183" i="2"/>
  <c r="F100" i="2"/>
  <c r="F329" i="2"/>
  <c r="F333" i="2"/>
  <c r="F332" i="2"/>
  <c r="F290" i="2"/>
  <c r="F286" i="2"/>
  <c r="F285" i="2"/>
  <c r="F287" i="2"/>
  <c r="F289" i="2"/>
  <c r="F288" i="2"/>
  <c r="F148" i="2"/>
  <c r="F43" i="2"/>
  <c r="F48" i="2"/>
  <c r="F47" i="2"/>
  <c r="F44" i="2"/>
  <c r="F49" i="2"/>
  <c r="F52" i="2"/>
  <c r="F51" i="2"/>
  <c r="F50" i="2"/>
  <c r="F173" i="2"/>
  <c r="F71" i="2"/>
  <c r="F241" i="2"/>
  <c r="F76" i="2"/>
  <c r="F236" i="2"/>
  <c r="F297" i="2"/>
  <c r="F239" i="2"/>
  <c r="F237" i="2"/>
  <c r="F240" i="2"/>
  <c r="F253" i="2"/>
  <c r="F53" i="2"/>
  <c r="F238" i="2"/>
  <c r="F55" i="2"/>
  <c r="F244" i="2"/>
  <c r="F245" i="2"/>
  <c r="F235" i="2"/>
  <c r="P157" i="2" l="1"/>
  <c r="Q157" i="2" s="1"/>
  <c r="P162" i="2"/>
  <c r="Q162" i="2" s="1"/>
  <c r="P213" i="2"/>
  <c r="Q213" i="2" s="1"/>
  <c r="P156" i="2"/>
  <c r="Q156" i="2" s="1"/>
  <c r="P154" i="2"/>
  <c r="Q154" i="2" s="1"/>
  <c r="P124" i="2"/>
  <c r="Q124" i="2" s="1"/>
  <c r="P228" i="2"/>
  <c r="Q228" i="2" s="1"/>
  <c r="P147" i="2"/>
  <c r="Q147" i="2" s="1"/>
  <c r="P149" i="2"/>
  <c r="Q149" i="2" s="1"/>
  <c r="P240" i="2"/>
  <c r="Q240" i="2" s="1"/>
  <c r="P71" i="2"/>
  <c r="Q71" i="2" s="1"/>
  <c r="P236" i="2"/>
  <c r="Q236" i="2" s="1"/>
  <c r="P53" i="2"/>
  <c r="Q53" i="2" s="1"/>
  <c r="F310" i="2"/>
  <c r="F272" i="2"/>
  <c r="F347" i="2"/>
  <c r="F346" i="2"/>
  <c r="F342" i="2"/>
  <c r="F349" i="2"/>
  <c r="F345" i="2"/>
  <c r="P76" i="2" l="1"/>
  <c r="Q76" i="2" s="1"/>
  <c r="P241" i="2"/>
  <c r="Q241" i="2" s="1"/>
  <c r="P237" i="2"/>
  <c r="Q237" i="2" s="1"/>
  <c r="P239" i="2"/>
  <c r="Q239" i="2" s="1"/>
  <c r="P235" i="2"/>
  <c r="Q235" i="2" s="1"/>
  <c r="P245" i="2"/>
  <c r="Q245" i="2" s="1"/>
  <c r="P253" i="2"/>
  <c r="Q253" i="2" s="1"/>
  <c r="P238" i="2"/>
  <c r="Q238" i="2" s="1"/>
  <c r="P55" i="2"/>
  <c r="Q55" i="2" s="1"/>
  <c r="P297" i="2"/>
  <c r="Q297" i="2" s="1"/>
  <c r="P244" i="2"/>
  <c r="Q244" i="2" s="1"/>
  <c r="P317" i="2" l="1"/>
  <c r="Q317" i="2" s="1"/>
  <c r="F131" i="2"/>
  <c r="F209" i="2"/>
  <c r="F350" i="2"/>
  <c r="F303" i="2"/>
  <c r="F304" i="2"/>
  <c r="F301" i="2"/>
  <c r="F302" i="2"/>
  <c r="F74" i="2"/>
  <c r="F343" i="2"/>
  <c r="F348" i="2"/>
  <c r="F312" i="2"/>
  <c r="F315" i="2"/>
  <c r="F313" i="2"/>
  <c r="F311" i="2"/>
  <c r="F309" i="2"/>
  <c r="F257" i="2"/>
  <c r="F344" i="2"/>
  <c r="F337" i="2"/>
  <c r="F335" i="2"/>
  <c r="P277" i="2" l="1"/>
  <c r="Q277" i="2" s="1"/>
  <c r="P293" i="2"/>
  <c r="Q293" i="2" s="1"/>
  <c r="P135" i="2"/>
  <c r="Q135" i="2" s="1"/>
  <c r="P145" i="2"/>
  <c r="Q145" i="2" s="1"/>
  <c r="P281" i="2"/>
  <c r="Q281" i="2" s="1"/>
  <c r="P311" i="2"/>
  <c r="Q311" i="2" s="1"/>
  <c r="P312" i="2" l="1"/>
  <c r="Q312" i="2" s="1"/>
  <c r="P315" i="2"/>
  <c r="Q315" i="2" s="1"/>
  <c r="P348" i="2"/>
  <c r="Q348" i="2" s="1"/>
  <c r="P343" i="2"/>
  <c r="Q343" i="2" s="1"/>
  <c r="P313" i="2"/>
  <c r="Q313" i="2" s="1"/>
  <c r="P333" i="2"/>
  <c r="Q333" i="2" s="1"/>
  <c r="P319" i="2"/>
  <c r="Q319" i="2" s="1"/>
  <c r="P329" i="2"/>
  <c r="Q329" i="2" s="1"/>
  <c r="P332" i="2"/>
  <c r="Q332" i="2" s="1"/>
  <c r="P318" i="2"/>
  <c r="Q318" i="2" s="1"/>
  <c r="P27" i="1" l="1"/>
  <c r="Q27" i="1" s="1"/>
  <c r="P57" i="1" l="1"/>
  <c r="Q57" i="1" s="1"/>
  <c r="P41" i="1"/>
  <c r="Q41" i="1" s="1"/>
  <c r="P26" i="1"/>
  <c r="Q26" i="1" s="1"/>
  <c r="P18" i="1"/>
  <c r="Q18" i="1" s="1"/>
  <c r="F10" i="2"/>
  <c r="F11" i="2"/>
  <c r="F30" i="2"/>
  <c r="F12" i="2"/>
  <c r="F14" i="2"/>
  <c r="F77" i="2"/>
  <c r="F15" i="2"/>
  <c r="F16" i="2"/>
  <c r="F19" i="2"/>
  <c r="F18" i="2"/>
  <c r="F20" i="2"/>
  <c r="F17" i="2"/>
  <c r="F21" i="2"/>
  <c r="F27" i="2"/>
  <c r="F25" i="2"/>
  <c r="F28" i="2"/>
  <c r="F26" i="2"/>
  <c r="F34" i="2"/>
  <c r="F29" i="2"/>
  <c r="F31" i="2"/>
  <c r="F33" i="2"/>
  <c r="F13" i="2"/>
  <c r="F40" i="2"/>
  <c r="F79" i="2"/>
  <c r="F37" i="2"/>
  <c r="F39" i="2"/>
  <c r="F36" i="2"/>
  <c r="F42" i="2"/>
  <c r="F18" i="1"/>
  <c r="F26" i="1"/>
  <c r="F41" i="1"/>
  <c r="F29" i="1"/>
  <c r="F39" i="1"/>
  <c r="F17" i="1"/>
  <c r="F129" i="2"/>
  <c r="F137" i="2"/>
  <c r="F274" i="2"/>
  <c r="F271" i="2"/>
  <c r="F260" i="2"/>
  <c r="F99" i="2"/>
  <c r="F294" i="2"/>
  <c r="F112" i="2"/>
  <c r="F259" i="2"/>
  <c r="F243" i="2"/>
  <c r="F254" i="2"/>
  <c r="F255" i="2"/>
  <c r="F262" i="2"/>
  <c r="F265" i="2"/>
  <c r="F132" i="2"/>
  <c r="F123" i="2"/>
  <c r="F85" i="2"/>
  <c r="F249" i="2"/>
  <c r="F68" i="2"/>
  <c r="F276" i="2"/>
  <c r="F80" i="2"/>
  <c r="F275" i="2"/>
  <c r="F278" i="2"/>
  <c r="F121" i="2"/>
  <c r="F258" i="2"/>
  <c r="F256" i="2"/>
  <c r="F44" i="1"/>
  <c r="F55" i="1"/>
  <c r="F57" i="1"/>
  <c r="P115" i="2" l="1"/>
  <c r="Q115" i="2" s="1"/>
  <c r="P126" i="2"/>
  <c r="Q126" i="2" s="1"/>
  <c r="P249" i="2"/>
  <c r="Q249" i="2" s="1"/>
  <c r="P108" i="2"/>
  <c r="Q108" i="2" s="1"/>
  <c r="P257" i="2"/>
  <c r="Q257" i="2" s="1"/>
  <c r="P100" i="2"/>
  <c r="Q100" i="2" s="1"/>
  <c r="P261" i="2"/>
  <c r="Q261" i="2" s="1"/>
  <c r="P204" i="2"/>
  <c r="Q204" i="2" s="1"/>
  <c r="P87" i="2"/>
  <c r="Q87" i="2" s="1"/>
  <c r="P91" i="2"/>
  <c r="Q91" i="2" s="1"/>
  <c r="P199" i="2"/>
  <c r="Q199" i="2" s="1"/>
  <c r="P251" i="2"/>
  <c r="Q251" i="2" s="1"/>
  <c r="P195" i="2"/>
  <c r="Q195" i="2" s="1"/>
  <c r="P114" i="2"/>
  <c r="Q114" i="2" s="1"/>
  <c r="P280" i="2"/>
  <c r="Q280" i="2" s="1"/>
  <c r="P309" i="2"/>
  <c r="Q309" i="2" s="1"/>
  <c r="P193" i="2"/>
  <c r="Q193" i="2" s="1"/>
  <c r="P125" i="2"/>
  <c r="Q125" i="2" s="1"/>
  <c r="P141" i="2"/>
  <c r="Q141" i="2" s="1"/>
  <c r="P268" i="2"/>
  <c r="Q268" i="2" s="1"/>
  <c r="P192" i="2"/>
  <c r="Q192" i="2" s="1"/>
  <c r="P98" i="2"/>
  <c r="Q98" i="2" s="1"/>
  <c r="P160" i="2"/>
  <c r="Q160" i="2" s="1"/>
  <c r="P176" i="2"/>
  <c r="Q176" i="2" s="1"/>
  <c r="P82" i="2"/>
  <c r="Q82" i="2" s="1"/>
  <c r="P270" i="2"/>
  <c r="Q270" i="2" s="1"/>
  <c r="P178" i="2"/>
  <c r="Q178" i="2" s="1"/>
  <c r="P127" i="2"/>
  <c r="Q127" i="2" s="1"/>
  <c r="P183" i="2"/>
  <c r="Q183" i="2" s="1"/>
  <c r="P155" i="2"/>
  <c r="Q155" i="2" s="1"/>
  <c r="P314" i="2"/>
  <c r="Q314" i="2" s="1"/>
  <c r="P102" i="2"/>
  <c r="Q102" i="2" s="1"/>
  <c r="P184" i="2"/>
  <c r="Q184" i="2" s="1"/>
  <c r="P255" i="2"/>
  <c r="Q255" i="2" s="1"/>
  <c r="P121" i="2"/>
  <c r="Q121" i="2" s="1"/>
  <c r="P274" i="2"/>
  <c r="Q274" i="2" s="1"/>
  <c r="P265" i="2"/>
  <c r="Q265" i="2" s="1"/>
  <c r="P112" i="2"/>
  <c r="Q112" i="2" s="1"/>
  <c r="P129" i="2"/>
  <c r="Q129" i="2" s="1"/>
  <c r="P123" i="2"/>
  <c r="Q123" i="2" s="1"/>
  <c r="P132" i="2"/>
  <c r="Q132" i="2" s="1"/>
  <c r="P55" i="1"/>
  <c r="Q55" i="1" s="1"/>
  <c r="P17" i="1"/>
  <c r="Q17" i="1" s="1"/>
  <c r="P39" i="1"/>
  <c r="Q39" i="1" s="1"/>
  <c r="P44" i="1"/>
  <c r="Q44" i="1" s="1"/>
  <c r="P29" i="1"/>
  <c r="Q29" i="1" s="1"/>
  <c r="P85" i="2" l="1"/>
  <c r="Q85" i="2" s="1"/>
  <c r="P137" i="2"/>
  <c r="Q137" i="2" s="1"/>
  <c r="P305" i="2"/>
  <c r="Q305" i="2" s="1"/>
  <c r="P188" i="2"/>
  <c r="Q188" i="2" s="1"/>
  <c r="P294" i="2"/>
  <c r="Q294" i="2" s="1"/>
  <c r="P259" i="2"/>
  <c r="Q259" i="2" s="1"/>
  <c r="P260" i="2"/>
  <c r="Q260" i="2" s="1"/>
  <c r="P276" i="2"/>
  <c r="Q276" i="2" s="1"/>
  <c r="P99" i="2"/>
  <c r="Q99" i="2" s="1"/>
  <c r="P278" i="2"/>
  <c r="Q278" i="2" s="1"/>
  <c r="P68" i="2"/>
  <c r="Q68" i="2" s="1"/>
  <c r="P258" i="2"/>
  <c r="Q258" i="2" s="1"/>
  <c r="P262" i="2"/>
  <c r="Q262" i="2" s="1"/>
  <c r="P80" i="2"/>
  <c r="Q80" i="2" s="1"/>
  <c r="P254" i="2"/>
  <c r="Q254" i="2" s="1"/>
  <c r="P275" i="2"/>
  <c r="Q275" i="2" s="1"/>
  <c r="P272" i="2"/>
  <c r="Q272" i="2" s="1"/>
  <c r="P308" i="2"/>
  <c r="Q308" i="2" s="1"/>
  <c r="P307" i="2"/>
  <c r="Q307" i="2" s="1"/>
  <c r="P131" i="2"/>
  <c r="Q131" i="2" s="1"/>
  <c r="P289" i="2"/>
  <c r="Q289" i="2" s="1"/>
  <c r="P349" i="2"/>
  <c r="Q349" i="2" s="1"/>
  <c r="P209" i="2"/>
  <c r="Q209" i="2" s="1"/>
  <c r="P302" i="2"/>
  <c r="Q302" i="2" s="1"/>
  <c r="P335" i="2"/>
  <c r="Q335" i="2" s="1"/>
  <c r="P290" i="2"/>
  <c r="Q290" i="2" s="1"/>
  <c r="P74" i="2"/>
  <c r="Q74" i="2" s="1"/>
  <c r="P256" i="2"/>
  <c r="Q256" i="2" s="1"/>
  <c r="P288" i="2"/>
  <c r="Q288" i="2" s="1"/>
  <c r="P342" i="2"/>
  <c r="Q342" i="2" s="1"/>
  <c r="P252" i="2"/>
  <c r="Q252" i="2" s="1"/>
  <c r="P347" i="2"/>
  <c r="Q347" i="2" s="1"/>
  <c r="P304" i="2"/>
  <c r="Q304" i="2" s="1"/>
  <c r="P344" i="2"/>
  <c r="Q344" i="2" s="1"/>
  <c r="P301" i="2"/>
  <c r="Q301" i="2" s="1"/>
  <c r="P346" i="2"/>
  <c r="Q346" i="2" s="1"/>
  <c r="P300" i="2"/>
  <c r="Q300" i="2" s="1"/>
  <c r="P287" i="2"/>
  <c r="Q287" i="2" s="1"/>
  <c r="P286" i="2"/>
  <c r="Q286" i="2" s="1"/>
  <c r="P350" i="2"/>
  <c r="Q350" i="2" s="1"/>
  <c r="P271" i="2"/>
  <c r="Q271" i="2" s="1"/>
  <c r="P243" i="2"/>
  <c r="Q243" i="2" s="1"/>
  <c r="P303" i="2"/>
  <c r="Q303" i="2" s="1"/>
  <c r="P337" i="2"/>
  <c r="Q337" i="2" s="1"/>
  <c r="P285" i="2"/>
  <c r="Q285" i="2" s="1"/>
  <c r="P310" i="2"/>
  <c r="Q310" i="2" s="1"/>
  <c r="P306" i="2"/>
  <c r="Q306" i="2" s="1"/>
  <c r="P345" i="2"/>
  <c r="Q345" i="2" s="1"/>
  <c r="AW57" i="1" l="1"/>
  <c r="F206" i="2" l="1"/>
  <c r="F159" i="2"/>
  <c r="F246" i="2"/>
  <c r="F109" i="2"/>
  <c r="F210" i="2"/>
  <c r="F200" i="2"/>
  <c r="F203" i="2"/>
  <c r="F115" i="2"/>
  <c r="F165" i="2"/>
  <c r="F138" i="2"/>
  <c r="F57" i="2"/>
  <c r="F56" i="2"/>
  <c r="F59" i="2"/>
  <c r="F224" i="2"/>
  <c r="P159" i="2" l="1"/>
  <c r="Q159" i="2" s="1"/>
  <c r="P200" i="2"/>
  <c r="Q200" i="2" s="1"/>
  <c r="P224" i="2"/>
  <c r="Q224" i="2" s="1"/>
  <c r="P246" i="2"/>
  <c r="Q246" i="2" s="1"/>
  <c r="P203" i="2"/>
  <c r="Q203" i="2" s="1"/>
  <c r="P138" i="2"/>
  <c r="Q138" i="2" s="1"/>
  <c r="P165" i="2"/>
  <c r="Q165" i="2" s="1"/>
  <c r="P206" i="2"/>
  <c r="Q206" i="2" s="1"/>
  <c r="P210" i="2"/>
  <c r="Q210" i="2" s="1"/>
  <c r="P109" i="2"/>
  <c r="Q109" i="2" s="1"/>
  <c r="P93" i="2" l="1"/>
  <c r="Q93" i="2" s="1"/>
  <c r="F20" i="1" l="1"/>
  <c r="F46" i="2" l="1"/>
  <c r="F234" i="2"/>
  <c r="F340" i="2"/>
  <c r="F339" i="2"/>
  <c r="F341" i="2"/>
  <c r="F338" i="2"/>
  <c r="F128" i="2"/>
  <c r="F358" i="2"/>
  <c r="F356" i="2"/>
  <c r="F355" i="2"/>
  <c r="F266" i="2"/>
  <c r="F322" i="2"/>
  <c r="F324" i="2"/>
  <c r="F321" i="2"/>
  <c r="F323" i="2"/>
  <c r="F282" i="2"/>
  <c r="F86" i="2"/>
  <c r="F284" i="2"/>
  <c r="F283" i="2"/>
  <c r="F299" i="2"/>
  <c r="F298" i="2"/>
  <c r="F295" i="2"/>
  <c r="F292" i="2"/>
  <c r="F95" i="2"/>
  <c r="F142" i="2"/>
  <c r="F218" i="2"/>
  <c r="P266" i="2" l="1"/>
  <c r="Q266" i="2" s="1"/>
  <c r="P339" i="2"/>
  <c r="Q339" i="2" s="1"/>
  <c r="P322" i="2"/>
  <c r="Q322" i="2" s="1"/>
  <c r="P323" i="2"/>
  <c r="Q323" i="2" s="1"/>
  <c r="P283" i="2"/>
  <c r="Q283" i="2" s="1"/>
  <c r="P292" i="2"/>
  <c r="Q292" i="2" s="1"/>
  <c r="P218" i="2"/>
  <c r="Q218" i="2" s="1"/>
  <c r="P340" i="2"/>
  <c r="Q340" i="2" s="1"/>
  <c r="P321" i="2"/>
  <c r="Q321" i="2" s="1"/>
  <c r="P341" i="2"/>
  <c r="Q341" i="2" s="1"/>
  <c r="P324" i="2"/>
  <c r="Q324" i="2" s="1"/>
  <c r="P282" i="2"/>
  <c r="Q282" i="2" s="1"/>
  <c r="P299" i="2"/>
  <c r="Q299" i="2" s="1"/>
  <c r="P95" i="2"/>
  <c r="Q95" i="2" s="1"/>
  <c r="P284" i="2"/>
  <c r="Q284" i="2" s="1"/>
  <c r="P295" i="2"/>
  <c r="Q295" i="2" s="1"/>
  <c r="P234" i="2"/>
  <c r="Q234" i="2" s="1"/>
  <c r="P338" i="2"/>
  <c r="Q338" i="2" s="1"/>
  <c r="P86" i="2"/>
  <c r="Q86" i="2" s="1"/>
  <c r="P298" i="2"/>
  <c r="Q298" i="2" s="1"/>
  <c r="P142" i="2"/>
  <c r="Q142" i="2" s="1"/>
  <c r="P128" i="2"/>
  <c r="Q128" i="2" s="1"/>
  <c r="P358" i="2"/>
  <c r="Q358" i="2" s="1"/>
  <c r="P356" i="2"/>
  <c r="Q356" i="2" s="1"/>
  <c r="P355" i="2"/>
  <c r="Q355" i="2" s="1"/>
  <c r="F90" i="2" l="1"/>
  <c r="F106" i="2"/>
  <c r="F73" i="2"/>
  <c r="F75" i="2"/>
  <c r="F116" i="2"/>
  <c r="F179" i="2"/>
  <c r="F81" i="2"/>
  <c r="F140" i="2"/>
  <c r="F54" i="2"/>
  <c r="F182" i="2"/>
  <c r="F161" i="2"/>
  <c r="F118" i="2"/>
  <c r="F201" i="2"/>
  <c r="F120" i="2"/>
  <c r="F186" i="2"/>
  <c r="F263" i="2"/>
  <c r="F88" i="2"/>
  <c r="F331" i="2"/>
  <c r="F133" i="2"/>
  <c r="F96" i="2"/>
  <c r="F232" i="2"/>
  <c r="F291" i="2"/>
  <c r="F227" i="2"/>
  <c r="F180" i="2"/>
  <c r="F144" i="2"/>
  <c r="F130" i="2"/>
  <c r="F158" i="2"/>
  <c r="F170" i="2"/>
  <c r="F316" i="2"/>
  <c r="F230" i="2"/>
  <c r="F171" i="2"/>
  <c r="F267" i="2"/>
  <c r="F269" i="2"/>
  <c r="F92" i="2"/>
  <c r="F325" i="2"/>
  <c r="F326" i="2"/>
  <c r="F327" i="2"/>
  <c r="F174" i="2"/>
  <c r="F103" i="2"/>
  <c r="F328" i="2"/>
  <c r="F105" i="2"/>
  <c r="F351" i="2"/>
  <c r="F353" i="2"/>
  <c r="F352" i="2"/>
  <c r="F354" i="2"/>
  <c r="F169" i="2"/>
  <c r="F122" i="2"/>
  <c r="F214" i="2"/>
  <c r="F185" i="2"/>
  <c r="F166" i="2"/>
  <c r="F150" i="2"/>
  <c r="F172" i="2"/>
  <c r="F113" i="2"/>
  <c r="F101" i="2"/>
  <c r="F58" i="2"/>
  <c r="F146" i="2"/>
  <c r="F187" i="2"/>
  <c r="F163" i="2"/>
  <c r="F167" i="2"/>
  <c r="F222" i="2"/>
  <c r="F296" i="2"/>
  <c r="F219" i="2"/>
  <c r="F78" i="2"/>
  <c r="F153" i="2"/>
  <c r="F190" i="2"/>
  <c r="F110" i="2"/>
  <c r="F273" i="2"/>
  <c r="F181" i="2"/>
  <c r="F152" i="2"/>
  <c r="F336" i="2"/>
  <c r="F151" i="2"/>
  <c r="F229" i="2"/>
  <c r="F117" i="2"/>
  <c r="F83" i="2"/>
  <c r="F164" i="2"/>
  <c r="F248" i="2"/>
  <c r="F94" i="2"/>
  <c r="F175" i="2"/>
  <c r="F177" i="2"/>
  <c r="F134" i="2"/>
  <c r="F168" i="2"/>
  <c r="F250" i="2"/>
  <c r="F139" i="2"/>
  <c r="F279" i="2"/>
  <c r="F97" i="2"/>
  <c r="F119" i="2"/>
  <c r="F93" i="2"/>
  <c r="H7" i="8"/>
  <c r="I7" i="8" s="1"/>
  <c r="J7" i="8" s="1"/>
  <c r="F52" i="1"/>
  <c r="F42" i="1"/>
  <c r="F50" i="1"/>
  <c r="F51" i="1"/>
  <c r="F54" i="1"/>
  <c r="F28" i="1"/>
  <c r="F53" i="1"/>
  <c r="F45" i="1"/>
  <c r="F48" i="1"/>
  <c r="F19" i="1"/>
  <c r="F27" i="1"/>
  <c r="F46" i="1"/>
  <c r="E7" i="8"/>
  <c r="M8" i="8"/>
  <c r="M7" i="8"/>
  <c r="N7" i="8" s="1"/>
  <c r="E27" i="8"/>
  <c r="H26" i="8"/>
  <c r="I26" i="8" s="1"/>
  <c r="E26" i="8"/>
  <c r="H25" i="8"/>
  <c r="I25" i="8" s="1"/>
  <c r="E25" i="8"/>
  <c r="H24" i="8"/>
  <c r="I24" i="8" s="1"/>
  <c r="E24" i="8"/>
  <c r="H23" i="8"/>
  <c r="I23" i="8" s="1"/>
  <c r="E23" i="8"/>
  <c r="H22" i="8"/>
  <c r="I22" i="8" s="1"/>
  <c r="E22" i="8"/>
  <c r="H21" i="8"/>
  <c r="I21" i="8" s="1"/>
  <c r="E21" i="8"/>
  <c r="H20" i="8"/>
  <c r="I20" i="8" s="1"/>
  <c r="E20" i="8"/>
  <c r="H19" i="8"/>
  <c r="I19" i="8" s="1"/>
  <c r="E19" i="8"/>
  <c r="H18" i="8"/>
  <c r="I18" i="8" s="1"/>
  <c r="E18" i="8"/>
  <c r="H17" i="8"/>
  <c r="I17" i="8" s="1"/>
  <c r="E17" i="8"/>
  <c r="H16" i="8"/>
  <c r="I16" i="8" s="1"/>
  <c r="E16" i="8"/>
  <c r="M15" i="8"/>
  <c r="H15" i="8"/>
  <c r="I15" i="8" s="1"/>
  <c r="E15" i="8"/>
  <c r="M14" i="8"/>
  <c r="H14" i="8"/>
  <c r="I14" i="8" s="1"/>
  <c r="J14" i="8" s="1"/>
  <c r="E14" i="8"/>
  <c r="M13" i="8"/>
  <c r="H13" i="8"/>
  <c r="I13" i="8" s="1"/>
  <c r="J13" i="8" s="1"/>
  <c r="E13" i="8"/>
  <c r="M12" i="8"/>
  <c r="H12" i="8"/>
  <c r="I12" i="8" s="1"/>
  <c r="J12" i="8" s="1"/>
  <c r="E12" i="8"/>
  <c r="M11" i="8"/>
  <c r="H11" i="8"/>
  <c r="I11" i="8" s="1"/>
  <c r="J11" i="8" s="1"/>
  <c r="E11" i="8"/>
  <c r="M10" i="8"/>
  <c r="H10" i="8"/>
  <c r="I10" i="8" s="1"/>
  <c r="J10" i="8" s="1"/>
  <c r="E10" i="8"/>
  <c r="M9" i="8"/>
  <c r="H9" i="8"/>
  <c r="I9" i="8" s="1"/>
  <c r="J9" i="8" s="1"/>
  <c r="E9" i="8"/>
  <c r="H8" i="8"/>
  <c r="I8" i="8" s="1"/>
  <c r="J8" i="8" s="1"/>
  <c r="E8" i="8"/>
  <c r="P110" i="2" l="1"/>
  <c r="Q110" i="2" s="1"/>
  <c r="P14" i="2"/>
  <c r="Q14" i="2" s="1"/>
  <c r="P30" i="2"/>
  <c r="Q30" i="2" s="1"/>
  <c r="P107" i="2"/>
  <c r="Q107" i="2" s="1"/>
  <c r="P316" i="2"/>
  <c r="Q316" i="2" s="1"/>
  <c r="P232" i="2"/>
  <c r="Q232" i="2" s="1"/>
  <c r="P120" i="2"/>
  <c r="Q120" i="2" s="1"/>
  <c r="P106" i="2"/>
  <c r="Q106" i="2" s="1"/>
  <c r="P170" i="2"/>
  <c r="Q170" i="2" s="1"/>
  <c r="P103" i="2"/>
  <c r="Q103" i="2" s="1"/>
  <c r="P171" i="2"/>
  <c r="Q171" i="2" s="1"/>
  <c r="P227" i="2"/>
  <c r="Q227" i="2" s="1"/>
  <c r="P133" i="2"/>
  <c r="Q133" i="2" s="1"/>
  <c r="P118" i="2"/>
  <c r="Q118" i="2" s="1"/>
  <c r="P140" i="2"/>
  <c r="Q140" i="2" s="1"/>
  <c r="P105" i="2"/>
  <c r="Q105" i="2" s="1"/>
  <c r="P130" i="2"/>
  <c r="Q130" i="2" s="1"/>
  <c r="P81" i="2"/>
  <c r="Q81" i="2" s="1"/>
  <c r="P181" i="2"/>
  <c r="Q181" i="2" s="1"/>
  <c r="P172" i="2"/>
  <c r="Q172" i="2" s="1"/>
  <c r="P352" i="2"/>
  <c r="Q352" i="2" s="1"/>
  <c r="P279" i="2"/>
  <c r="Q279" i="2" s="1"/>
  <c r="P168" i="2"/>
  <c r="Q168" i="2" s="1"/>
  <c r="P175" i="2"/>
  <c r="Q175" i="2" s="1"/>
  <c r="P164" i="2"/>
  <c r="Q164" i="2" s="1"/>
  <c r="P151" i="2"/>
  <c r="Q151" i="2" s="1"/>
  <c r="P273" i="2"/>
  <c r="Q273" i="2" s="1"/>
  <c r="P78" i="2"/>
  <c r="Q78" i="2" s="1"/>
  <c r="P167" i="2"/>
  <c r="Q167" i="2" s="1"/>
  <c r="P58" i="2"/>
  <c r="Q58" i="2" s="1"/>
  <c r="P150" i="2"/>
  <c r="Q150" i="2" s="1"/>
  <c r="P122" i="2"/>
  <c r="Q122" i="2" s="1"/>
  <c r="P353" i="2"/>
  <c r="Q353" i="2" s="1"/>
  <c r="P201" i="2"/>
  <c r="Q201" i="2" s="1"/>
  <c r="P97" i="2"/>
  <c r="Q97" i="2" s="1"/>
  <c r="P229" i="2"/>
  <c r="Q229" i="2" s="1"/>
  <c r="P222" i="2"/>
  <c r="Q222" i="2" s="1"/>
  <c r="P134" i="2"/>
  <c r="Q134" i="2" s="1"/>
  <c r="P94" i="2"/>
  <c r="Q94" i="2" s="1"/>
  <c r="P83" i="2"/>
  <c r="Q83" i="2" s="1"/>
  <c r="P336" i="2"/>
  <c r="Q336" i="2" s="1"/>
  <c r="P219" i="2"/>
  <c r="Q219" i="2" s="1"/>
  <c r="P163" i="2"/>
  <c r="Q163" i="2" s="1"/>
  <c r="P101" i="2"/>
  <c r="Q101" i="2" s="1"/>
  <c r="P166" i="2"/>
  <c r="Q166" i="2" s="1"/>
  <c r="P169" i="2"/>
  <c r="Q169" i="2" s="1"/>
  <c r="P351" i="2"/>
  <c r="Q351" i="2" s="1"/>
  <c r="P250" i="2"/>
  <c r="Q250" i="2" s="1"/>
  <c r="P153" i="2"/>
  <c r="Q153" i="2" s="1"/>
  <c r="P146" i="2"/>
  <c r="Q146" i="2" s="1"/>
  <c r="P214" i="2"/>
  <c r="Q214" i="2" s="1"/>
  <c r="P119" i="2"/>
  <c r="Q119" i="2" s="1"/>
  <c r="P139" i="2"/>
  <c r="Q139" i="2" s="1"/>
  <c r="P177" i="2"/>
  <c r="Q177" i="2" s="1"/>
  <c r="P248" i="2"/>
  <c r="Q248" i="2" s="1"/>
  <c r="P117" i="2"/>
  <c r="Q117" i="2" s="1"/>
  <c r="P152" i="2"/>
  <c r="Q152" i="2" s="1"/>
  <c r="P190" i="2"/>
  <c r="Q190" i="2" s="1"/>
  <c r="P296" i="2"/>
  <c r="Q296" i="2" s="1"/>
  <c r="P187" i="2"/>
  <c r="Q187" i="2" s="1"/>
  <c r="P113" i="2"/>
  <c r="Q113" i="2" s="1"/>
  <c r="P185" i="2"/>
  <c r="Q185" i="2" s="1"/>
  <c r="P354" i="2"/>
  <c r="Q354" i="2" s="1"/>
  <c r="P73" i="2"/>
  <c r="Q73" i="2" s="1"/>
  <c r="P20" i="1"/>
  <c r="P53" i="1"/>
  <c r="Q53" i="1" s="1"/>
  <c r="P46" i="1"/>
  <c r="Q46" i="1" s="1"/>
  <c r="P42" i="1"/>
  <c r="Q42" i="1" s="1"/>
  <c r="P52" i="1"/>
  <c r="Q52" i="1" s="1"/>
  <c r="P19" i="1"/>
  <c r="Q19" i="1" s="1"/>
  <c r="Q20" i="1" l="1"/>
  <c r="P90" i="2"/>
  <c r="Q90" i="2" s="1"/>
  <c r="P325" i="2"/>
  <c r="Q325" i="2" s="1"/>
  <c r="P327" i="2"/>
  <c r="Q327" i="2" s="1"/>
  <c r="P326" i="2"/>
  <c r="Q326" i="2" s="1"/>
  <c r="P54" i="2"/>
  <c r="Q54" i="2" s="1"/>
  <c r="P75" i="2"/>
  <c r="Q75" i="2" s="1"/>
  <c r="P331" i="2"/>
  <c r="Q331" i="2" s="1"/>
  <c r="P96" i="2"/>
  <c r="Q96" i="2" s="1"/>
  <c r="P116" i="2"/>
  <c r="Q116" i="2" s="1"/>
  <c r="P144" i="2"/>
  <c r="Q144" i="2" s="1"/>
  <c r="P182" i="2"/>
  <c r="Q182" i="2" s="1"/>
  <c r="P92" i="2"/>
  <c r="Q92" i="2" s="1"/>
  <c r="P179" i="2"/>
  <c r="Q179" i="2" s="1"/>
  <c r="P158" i="2"/>
  <c r="Q158" i="2" s="1"/>
  <c r="P161" i="2"/>
  <c r="Q161" i="2" s="1"/>
  <c r="P263" i="2"/>
  <c r="Q263" i="2" s="1"/>
  <c r="P180" i="2"/>
  <c r="Q180" i="2" s="1"/>
  <c r="P267" i="2"/>
  <c r="Q267" i="2" s="1"/>
  <c r="P328" i="2"/>
  <c r="Q328" i="2" s="1"/>
  <c r="P186" i="2"/>
  <c r="Q186" i="2" s="1"/>
  <c r="P291" i="2"/>
  <c r="Q291" i="2" s="1"/>
  <c r="P230" i="2"/>
  <c r="Q230" i="2" s="1"/>
  <c r="P174" i="2"/>
  <c r="Q174" i="2" s="1"/>
  <c r="P269" i="2"/>
  <c r="Q269" i="2" s="1"/>
  <c r="P88" i="2"/>
  <c r="Q88" i="2" s="1"/>
  <c r="P16" i="2"/>
  <c r="Q16" i="2" s="1"/>
  <c r="P39" i="2"/>
  <c r="Q39" i="2" s="1"/>
  <c r="P59" i="2"/>
  <c r="Q59" i="2" s="1"/>
  <c r="P12" i="2"/>
  <c r="Q12" i="2" s="1"/>
  <c r="P21" i="2"/>
  <c r="Q21" i="2" s="1"/>
  <c r="P31" i="2"/>
  <c r="Q31" i="2" s="1"/>
  <c r="P42" i="2"/>
  <c r="Q42" i="2" s="1"/>
  <c r="P50" i="2"/>
  <c r="Q50" i="2" s="1"/>
  <c r="P52" i="2"/>
  <c r="Q52" i="2" s="1"/>
  <c r="P15" i="2"/>
  <c r="Q15" i="2" s="1"/>
  <c r="P26" i="2"/>
  <c r="Q26" i="2" s="1"/>
  <c r="P47" i="2"/>
  <c r="Q47" i="2" s="1"/>
  <c r="P77" i="2"/>
  <c r="Q77" i="2" s="1"/>
  <c r="P29" i="2"/>
  <c r="Q29" i="2" s="1"/>
  <c r="P40" i="2"/>
  <c r="Q40" i="2" s="1"/>
  <c r="P49" i="2"/>
  <c r="Q49" i="2" s="1"/>
  <c r="P25" i="2"/>
  <c r="Q25" i="2" s="1"/>
  <c r="P37" i="2"/>
  <c r="Q37" i="2" s="1"/>
  <c r="P44" i="2"/>
  <c r="Q44" i="2" s="1"/>
  <c r="P57" i="2"/>
  <c r="Q57" i="2" s="1"/>
  <c r="P28" i="2"/>
  <c r="Q28" i="2" s="1"/>
  <c r="P48" i="2"/>
  <c r="Q48" i="2" s="1"/>
  <c r="P18" i="2"/>
  <c r="Q18" i="2" s="1"/>
  <c r="P27" i="2"/>
  <c r="Q27" i="2" s="1"/>
  <c r="P36" i="2"/>
  <c r="Q36" i="2" s="1"/>
  <c r="P46" i="2"/>
  <c r="Q46" i="2" s="1"/>
  <c r="P56" i="2"/>
  <c r="Q56" i="2" s="1"/>
  <c r="P17" i="2"/>
  <c r="Q17" i="2" s="1"/>
  <c r="P10" i="2"/>
  <c r="Q10" i="2" s="1"/>
  <c r="P20" i="2"/>
  <c r="Q20" i="2" s="1"/>
  <c r="P11" i="2"/>
  <c r="Q11" i="2" s="1"/>
  <c r="P13" i="2"/>
  <c r="Q13" i="2" s="1"/>
  <c r="P19" i="2"/>
  <c r="Q19" i="2" s="1"/>
  <c r="P34" i="2"/>
  <c r="Q34" i="2" s="1"/>
  <c r="P79" i="2"/>
  <c r="Q79" i="2" s="1"/>
  <c r="P148" i="2"/>
  <c r="Q148" i="2" s="1"/>
  <c r="P173" i="2"/>
  <c r="Q173" i="2" s="1"/>
  <c r="P33" i="2"/>
  <c r="Q33" i="2" s="1"/>
  <c r="P43" i="2"/>
  <c r="Q43" i="2" s="1"/>
  <c r="P51" i="2"/>
  <c r="Q51" i="2" s="1"/>
  <c r="P48" i="1"/>
  <c r="Q48" i="1" s="1"/>
  <c r="P28" i="1"/>
  <c r="Q28" i="1" s="1"/>
  <c r="P45" i="1"/>
  <c r="Q45" i="1" s="1"/>
  <c r="P54" i="1"/>
  <c r="Q54" i="1" s="1"/>
  <c r="P50" i="1"/>
  <c r="Q50" i="1" s="1"/>
  <c r="P51" i="1"/>
  <c r="Q51" i="1" s="1"/>
  <c r="H54" i="13" l="1"/>
  <c r="L54" i="13" s="1"/>
  <c r="H15" i="13" l="1"/>
  <c r="H50" i="13"/>
  <c r="L50" i="13" s="1"/>
  <c r="H27" i="13" l="1"/>
  <c r="L27" i="13" s="1"/>
  <c r="L15" i="13"/>
  <c r="H11" i="13"/>
  <c r="H48" i="13" l="1"/>
  <c r="L48" i="13" s="1"/>
  <c r="H23" i="13"/>
  <c r="L23" i="13" s="1"/>
  <c r="L11" i="13"/>
  <c r="H9" i="13" l="1"/>
  <c r="L9" i="13" l="1"/>
  <c r="H21" i="13"/>
  <c r="L21" i="13" s="1"/>
  <c r="AW47" i="1" l="1"/>
  <c r="AW58" i="1" l="1"/>
  <c r="D35" i="13" l="1"/>
  <c r="K35" i="13" s="1"/>
  <c r="D37" i="13" l="1"/>
  <c r="K37" i="13" s="1"/>
  <c r="D41" i="13"/>
  <c r="K41" i="13" s="1"/>
  <c r="D33" i="13"/>
  <c r="K33" i="13" s="1"/>
  <c r="H52" i="13" l="1"/>
  <c r="L52" i="13" s="1"/>
  <c r="H13" i="13" l="1"/>
  <c r="H25" i="13" l="1"/>
  <c r="L25" i="13" s="1"/>
  <c r="L29" i="13" s="1"/>
  <c r="L13" i="13"/>
  <c r="L17" i="13" s="1"/>
  <c r="D39" i="13" l="1"/>
  <c r="K39" i="13" s="1"/>
  <c r="J43" i="13" s="1"/>
</calcChain>
</file>

<file path=xl/sharedStrings.xml><?xml version="1.0" encoding="utf-8"?>
<sst xmlns="http://schemas.openxmlformats.org/spreadsheetml/2006/main" count="1210" uniqueCount="187">
  <si>
    <t>Врачебный персонал</t>
  </si>
  <si>
    <t>№  пп</t>
  </si>
  <si>
    <t>Должность</t>
  </si>
  <si>
    <t>Фамилия,имя, отчество</t>
  </si>
  <si>
    <t>разряд</t>
  </si>
  <si>
    <t>стаж работы</t>
  </si>
  <si>
    <t>категория</t>
  </si>
  <si>
    <t>БДО</t>
  </si>
  <si>
    <t>коэффициент для исчисления окладов</t>
  </si>
  <si>
    <t>Образование должностного оклада (тенге)</t>
  </si>
  <si>
    <t>Повышение тарифной ставки (оклада)</t>
  </si>
  <si>
    <t>За работу в сельской местн</t>
  </si>
  <si>
    <t xml:space="preserve">в % </t>
  </si>
  <si>
    <t>в тенге</t>
  </si>
  <si>
    <t>в %</t>
  </si>
  <si>
    <t xml:space="preserve">  </t>
  </si>
  <si>
    <t>Главный врач</t>
  </si>
  <si>
    <t>Высшая</t>
  </si>
  <si>
    <t xml:space="preserve"> </t>
  </si>
  <si>
    <t>высшая</t>
  </si>
  <si>
    <t>Фармацевт</t>
  </si>
  <si>
    <t>дезинфектор</t>
  </si>
  <si>
    <t>Младший медицинский персонал</t>
  </si>
  <si>
    <t>Сестра хозяйка</t>
  </si>
  <si>
    <t>Водители</t>
  </si>
  <si>
    <t>Прочий персонал</t>
  </si>
  <si>
    <t>Главный бухгалтер</t>
  </si>
  <si>
    <t>Экономист</t>
  </si>
  <si>
    <t>Юрисконсульт</t>
  </si>
  <si>
    <t>Зав.складом</t>
  </si>
  <si>
    <t>Инспектор ОК</t>
  </si>
  <si>
    <t>Техник по рации</t>
  </si>
  <si>
    <t>Кассир</t>
  </si>
  <si>
    <t>монтажник внутренних санитарно-технических систем и оборудования</t>
  </si>
  <si>
    <t>Переводчик</t>
  </si>
  <si>
    <t>Инженер по охране труда и технике безопасности</t>
  </si>
  <si>
    <t>Медицинский техник</t>
  </si>
  <si>
    <t>Штейгервальд И.А.</t>
  </si>
  <si>
    <t>Марусяк Ю.В.</t>
  </si>
  <si>
    <t>D</t>
  </si>
  <si>
    <t>С-2</t>
  </si>
  <si>
    <t>С-3</t>
  </si>
  <si>
    <t>Бухгалтер по фин учету</t>
  </si>
  <si>
    <t>инженер системный администратор</t>
  </si>
  <si>
    <t>Оператор ЭВМ</t>
  </si>
  <si>
    <t>Должностной оклад</t>
  </si>
  <si>
    <t>Фонд оплаты труда</t>
  </si>
  <si>
    <t>звено ступень в по ППРК 1193</t>
  </si>
  <si>
    <t>раскрыв список</t>
  </si>
  <si>
    <t>стаж</t>
  </si>
  <si>
    <t>ыцвмаппппппппппппп78тнюэв0,</t>
  </si>
  <si>
    <t>фио</t>
  </si>
  <si>
    <t>доплата за категорию</t>
  </si>
  <si>
    <t>лет</t>
  </si>
  <si>
    <t>ищем номер строки</t>
  </si>
  <si>
    <t>коэф на пер строки и столбца</t>
  </si>
  <si>
    <t>до</t>
  </si>
  <si>
    <t>коэфф</t>
  </si>
  <si>
    <t>Категория </t>
  </si>
  <si>
    <t>Стаж работы по специальности в годах</t>
  </si>
  <si>
    <t>должностей </t>
  </si>
  <si>
    <t>в соот- </t>
  </si>
  <si>
    <t>ветствии </t>
  </si>
  <si>
    <t>с </t>
  </si>
  <si>
    <t>Реестром</t>
  </si>
  <si>
    <t>до </t>
  </si>
  <si>
    <t>c l </t>
  </si>
  <si>
    <t>с 2 </t>
  </si>
  <si>
    <t>с 3 </t>
  </si>
  <si>
    <t>с 5 </t>
  </si>
  <si>
    <t>с 7 </t>
  </si>
  <si>
    <t>с 9 </t>
  </si>
  <si>
    <t>с 11 </t>
  </si>
  <si>
    <t>с 14 </t>
  </si>
  <si>
    <t>с 17 </t>
  </si>
  <si>
    <t>свыше </t>
  </si>
  <si>
    <t>года</t>
  </si>
  <si>
    <t>до 2</t>
  </si>
  <si>
    <t>до 3</t>
  </si>
  <si>
    <t>до 5</t>
  </si>
  <si>
    <t>до 7</t>
  </si>
  <si>
    <t>до 9</t>
  </si>
  <si>
    <t>20 </t>
  </si>
  <si>
    <t>G-1</t>
  </si>
  <si>
    <t>G-2</t>
  </si>
  <si>
    <t>G-3</t>
  </si>
  <si>
    <t>G-4</t>
  </si>
  <si>
    <t>G-5</t>
  </si>
  <si>
    <t>G-6</t>
  </si>
  <si>
    <t>G-7</t>
  </si>
  <si>
    <t>G-8</t>
  </si>
  <si>
    <t>G-9</t>
  </si>
  <si>
    <t>G-10</t>
  </si>
  <si>
    <t>G-11</t>
  </si>
  <si>
    <t>G-12</t>
  </si>
  <si>
    <t>G-13</t>
  </si>
  <si>
    <t>G-14</t>
  </si>
  <si>
    <t>Квалификационный </t>
  </si>
  <si>
    <t>Коэффициенты</t>
  </si>
  <si>
    <t>ППРК 1193</t>
  </si>
  <si>
    <t>ППРК  1193</t>
  </si>
  <si>
    <t>Р А С Ч Е Т</t>
  </si>
  <si>
    <t>Врачи</t>
  </si>
  <si>
    <t>Средний м/персонал</t>
  </si>
  <si>
    <t>Младший м/персонал</t>
  </si>
  <si>
    <t>ИТОГО:</t>
  </si>
  <si>
    <t>Главный врач:</t>
  </si>
  <si>
    <t>Экономист:</t>
  </si>
  <si>
    <t>РАСЧЕТ ПО ОПЛАТЕ НОЧНЫХ</t>
  </si>
  <si>
    <t>х</t>
  </si>
  <si>
    <t>=</t>
  </si>
  <si>
    <t>РАСЧЕТ ПО ОПЛАТЕ ПРАЗДНИЧНЫХ</t>
  </si>
  <si>
    <t>РАСЧЕТ НА ОПЛАТУ ЗАМЕНЫ ОТПУСКНЫХ</t>
  </si>
  <si>
    <t>÷</t>
  </si>
  <si>
    <t>РАСЧЕТ ПО ОПЛАТЕ СВЕРХУРОЧНЫХ</t>
  </si>
  <si>
    <t>всего</t>
  </si>
  <si>
    <t xml:space="preserve">по оплате за работу в праздничные дни, ночное время и сверхурочную работу по ГККП «Костанайская городская станция скорой неотложной медицинской помощи» на 2017 год </t>
  </si>
  <si>
    <t>Специалист по государственным закупкам</t>
  </si>
  <si>
    <t>БДО 17697</t>
  </si>
  <si>
    <t>Врач - статистик</t>
  </si>
  <si>
    <t>Главный фельдшер</t>
  </si>
  <si>
    <t>Фельдшер по приему вызовов и передаче их бригаде</t>
  </si>
  <si>
    <t>Медицинский  статистик</t>
  </si>
  <si>
    <t>Механик гаража</t>
  </si>
  <si>
    <t>Электрик по обслуживанию электрооборудования</t>
  </si>
  <si>
    <t>Преподаватель казахского языка</t>
  </si>
  <si>
    <t>Бухгалтер по расчетам с рабочими и служащими</t>
  </si>
  <si>
    <t>Тарификационный список работников КГП "Костанайская областная станция скорой неотложной медицинской помощи"</t>
  </si>
  <si>
    <t>Врач скорой и неотл мед помощи</t>
  </si>
  <si>
    <t>Фельдшер по укомплектованию мед.ящиков бригад скорой помощи</t>
  </si>
  <si>
    <t>Фельдшер архива</t>
  </si>
  <si>
    <t>фельдшер скорой неотложной медицинской помощи</t>
  </si>
  <si>
    <t>Секретарь-машинистка</t>
  </si>
  <si>
    <t>дворник</t>
  </si>
  <si>
    <t>бухгалтер по гос. закупкам</t>
  </si>
  <si>
    <t>2р.</t>
  </si>
  <si>
    <t>Старший фельдшер</t>
  </si>
  <si>
    <t>Рабочий по обслуживанию зданий и сооружений</t>
  </si>
  <si>
    <t>Город /село</t>
  </si>
  <si>
    <t>Наименование населенного пункта</t>
  </si>
  <si>
    <t>Тарификационный список средних работников КГП "Костанайская областная станция скорой неотложной медицинской помощи"</t>
  </si>
  <si>
    <t>Врач выездной бригады</t>
  </si>
  <si>
    <t>Заведующий отделением - врач</t>
  </si>
  <si>
    <t>Заведующий подстанцией</t>
  </si>
  <si>
    <t>Начальник отдела кадров</t>
  </si>
  <si>
    <t>За организацию и руководство от ДО</t>
  </si>
  <si>
    <t>инженер связи</t>
  </si>
  <si>
    <t>Инженер</t>
  </si>
  <si>
    <t>Заместитель главного бухгалтера</t>
  </si>
  <si>
    <t>С-1</t>
  </si>
  <si>
    <t>Уборщик служебных помещений</t>
  </si>
  <si>
    <t>4р.</t>
  </si>
  <si>
    <t>Коэфф</t>
  </si>
  <si>
    <t>Населенный пункт</t>
  </si>
  <si>
    <t>Главный механик</t>
  </si>
  <si>
    <t>коэфф повышения с 01.01. 2020 года</t>
  </si>
  <si>
    <t>k</t>
  </si>
  <si>
    <t>к</t>
  </si>
  <si>
    <t>Водитель автомобиля</t>
  </si>
  <si>
    <t>А1-3</t>
  </si>
  <si>
    <t>А1-3-1</t>
  </si>
  <si>
    <t>А2-3</t>
  </si>
  <si>
    <t>А2-3-1</t>
  </si>
  <si>
    <t>Водитель административно-хозяйственной службы</t>
  </si>
  <si>
    <t xml:space="preserve">Старший врач скорой и неотложной медицинской помощи </t>
  </si>
  <si>
    <t>Начальник хозотдела</t>
  </si>
  <si>
    <t>Врач выездной бригады (квал спец)</t>
  </si>
  <si>
    <t>водитель автомобиля</t>
  </si>
  <si>
    <t>без кл.</t>
  </si>
  <si>
    <t>ДО с повышением 3,42</t>
  </si>
  <si>
    <t>по состоянию на 01.01.2024 г.</t>
  </si>
  <si>
    <t>Заместитель главного врача по контролю качества медицинских услуг</t>
  </si>
  <si>
    <t>Диспетчер отделения медицинской авиации -медицинская сестра</t>
  </si>
  <si>
    <t>диспетчер отделения медицинской авиации -медицинский брат</t>
  </si>
  <si>
    <t>Старшая медсестра</t>
  </si>
  <si>
    <t>медицинскя сестра специализироанного отделения неонаталогии</t>
  </si>
  <si>
    <t>специализированная медицинская сетсра отделения детской реанимации</t>
  </si>
  <si>
    <t>фельдшер мобильной бригады медицинской авиации</t>
  </si>
  <si>
    <t>специалист по связям с общественностью</t>
  </si>
  <si>
    <t>с-2</t>
  </si>
  <si>
    <t>по состоянию на 01.01.2024г.</t>
  </si>
  <si>
    <t>водитель машины линейного контроля</t>
  </si>
  <si>
    <t>ДО с повышающим коэфф 1,71</t>
  </si>
  <si>
    <t>Должностной оклад с повышением 2,34</t>
  </si>
  <si>
    <t>по состоянию на 01.01.2024</t>
  </si>
  <si>
    <t>Повышающий коэффициент с 01.01.2024</t>
  </si>
  <si>
    <t>коэфф повышения с 01.01. 2024года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</si>
</sst>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#,##0&quot;р.&quot;;[Red]\-#,##0&quot;р.&quot;"/>
    <numFmt numFmtId="166" formatCode="#,##0_ ;[Red]\-#,##0\ "/>
    <numFmt numFmtId="167" formatCode="0.0"/>
    <numFmt numFmtId="169" formatCode="0.0000"/>
    <numFmt numFmtId="170" formatCode="0.0000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sz val="8"/>
      <name val="Arial Cyr"/>
      <family val="2"/>
      <charset val="204"/>
    </font>
    <font>
      <b/>
      <i/>
      <sz val="10"/>
      <name val="Arial Cyr"/>
      <charset val="204"/>
    </font>
    <font>
      <b/>
      <i/>
      <u/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sz val="6"/>
      <name val="Arial Cyr"/>
      <family val="2"/>
      <charset val="204"/>
    </font>
    <font>
      <b/>
      <sz val="6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Courier New"/>
      <family val="3"/>
      <charset val="204"/>
    </font>
    <font>
      <sz val="10"/>
      <name val="Arial"/>
      <family val="2"/>
      <charset val="204"/>
    </font>
    <font>
      <b/>
      <i/>
      <sz val="10"/>
      <name val="Arial"/>
      <family val="2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Calibri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i/>
      <sz val="8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9">
    <xf numFmtId="0" fontId="0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" fillId="0" borderId="0"/>
  </cellStyleXfs>
  <cellXfs count="26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4" fillId="0" borderId="0" xfId="0" applyFont="1"/>
    <xf numFmtId="2" fontId="5" fillId="0" borderId="0" xfId="0" applyNumberFormat="1" applyFont="1"/>
    <xf numFmtId="2" fontId="5" fillId="0" borderId="0" xfId="0" applyNumberFormat="1" applyFont="1" applyAlignment="1">
      <alignment wrapText="1"/>
    </xf>
    <xf numFmtId="1" fontId="5" fillId="0" borderId="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0" fillId="0" borderId="2" xfId="0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1" fontId="9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9" fillId="0" borderId="3" xfId="0" applyNumberFormat="1" applyFont="1" applyBorder="1"/>
    <xf numFmtId="1" fontId="5" fillId="0" borderId="3" xfId="0" applyNumberFormat="1" applyFont="1" applyBorder="1" applyAlignment="1">
      <alignment wrapText="1"/>
    </xf>
    <xf numFmtId="0" fontId="3" fillId="0" borderId="0" xfId="0" applyFont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0" xfId="0" applyAlignment="1">
      <alignment wrapText="1"/>
    </xf>
    <xf numFmtId="0" fontId="14" fillId="2" borderId="25" xfId="0" applyFont="1" applyFill="1" applyBorder="1" applyAlignment="1">
      <alignment horizontal="center" vertical="top" wrapText="1"/>
    </xf>
    <xf numFmtId="0" fontId="14" fillId="2" borderId="26" xfId="0" applyFont="1" applyFill="1" applyBorder="1" applyAlignment="1">
      <alignment horizontal="center" vertical="top" wrapText="1"/>
    </xf>
    <xf numFmtId="0" fontId="0" fillId="2" borderId="26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14" fillId="2" borderId="27" xfId="0" applyFont="1" applyFill="1" applyBorder="1" applyAlignment="1">
      <alignment horizontal="center" vertical="top" wrapText="1"/>
    </xf>
    <xf numFmtId="0" fontId="14" fillId="2" borderId="34" xfId="0" applyFont="1" applyFill="1" applyBorder="1" applyAlignment="1">
      <alignment horizontal="center" vertical="top" wrapText="1"/>
    </xf>
    <xf numFmtId="0" fontId="14" fillId="2" borderId="34" xfId="0" applyFont="1" applyFill="1" applyBorder="1" applyAlignment="1">
      <alignment horizontal="right" vertical="top" wrapText="1"/>
    </xf>
    <xf numFmtId="0" fontId="14" fillId="2" borderId="34" xfId="0" applyFont="1" applyFill="1" applyBorder="1" applyAlignment="1">
      <alignment vertical="top" wrapText="1"/>
    </xf>
    <xf numFmtId="0" fontId="14" fillId="3" borderId="34" xfId="0" applyFont="1" applyFill="1" applyBorder="1" applyAlignment="1">
      <alignment horizontal="center" vertical="top" wrapText="1"/>
    </xf>
    <xf numFmtId="0" fontId="14" fillId="3" borderId="34" xfId="0" applyFont="1" applyFill="1" applyBorder="1" applyAlignment="1">
      <alignment horizontal="right" vertical="top" wrapText="1"/>
    </xf>
    <xf numFmtId="0" fontId="14" fillId="3" borderId="34" xfId="0" applyFont="1" applyFill="1" applyBorder="1" applyAlignment="1">
      <alignment vertical="top" wrapText="1"/>
    </xf>
    <xf numFmtId="1" fontId="5" fillId="0" borderId="2" xfId="0" applyNumberFormat="1" applyFont="1" applyBorder="1"/>
    <xf numFmtId="2" fontId="5" fillId="0" borderId="2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41" xfId="0" applyNumberFormat="1" applyFont="1" applyBorder="1" applyAlignment="1">
      <alignment horizontal="center"/>
    </xf>
    <xf numFmtId="0" fontId="7" fillId="0" borderId="41" xfId="0" applyFont="1" applyBorder="1"/>
    <xf numFmtId="0" fontId="5" fillId="0" borderId="18" xfId="0" applyFont="1" applyBorder="1" applyAlignment="1">
      <alignment horizontal="center" wrapText="1"/>
    </xf>
    <xf numFmtId="2" fontId="5" fillId="0" borderId="2" xfId="0" applyNumberFormat="1" applyFont="1" applyBorder="1"/>
    <xf numFmtId="1" fontId="5" fillId="0" borderId="37" xfId="0" applyNumberFormat="1" applyFont="1" applyBorder="1" applyAlignment="1">
      <alignment wrapText="1"/>
    </xf>
    <xf numFmtId="0" fontId="15" fillId="0" borderId="0" xfId="38" applyAlignment="1">
      <alignment horizontal="center" vertical="center" wrapText="1"/>
    </xf>
    <xf numFmtId="0" fontId="15" fillId="0" borderId="0" xfId="38" applyAlignment="1">
      <alignment horizontal="left" vertical="center" wrapText="1"/>
    </xf>
    <xf numFmtId="0" fontId="15" fillId="0" borderId="0" xfId="38" applyAlignment="1">
      <alignment vertical="center" wrapText="1"/>
    </xf>
    <xf numFmtId="3" fontId="16" fillId="0" borderId="0" xfId="38" applyNumberFormat="1" applyFont="1" applyAlignment="1">
      <alignment horizontal="center"/>
    </xf>
    <xf numFmtId="0" fontId="18" fillId="0" borderId="0" xfId="38" applyFont="1"/>
    <xf numFmtId="0" fontId="15" fillId="0" borderId="0" xfId="38"/>
    <xf numFmtId="0" fontId="20" fillId="0" borderId="0" xfId="38" applyFont="1"/>
    <xf numFmtId="0" fontId="20" fillId="0" borderId="0" xfId="38" applyFont="1" applyAlignment="1">
      <alignment horizontal="center"/>
    </xf>
    <xf numFmtId="9" fontId="15" fillId="0" borderId="0" xfId="38" applyNumberFormat="1" applyAlignment="1">
      <alignment horizontal="center" vertical="center" wrapText="1"/>
    </xf>
    <xf numFmtId="167" fontId="15" fillId="0" borderId="0" xfId="38" applyNumberFormat="1" applyAlignment="1">
      <alignment horizontal="center" vertical="center" wrapText="1"/>
    </xf>
    <xf numFmtId="0" fontId="15" fillId="0" borderId="0" xfId="38" applyAlignment="1">
      <alignment horizontal="center"/>
    </xf>
    <xf numFmtId="2" fontId="15" fillId="0" borderId="0" xfId="38" applyNumberFormat="1"/>
    <xf numFmtId="0" fontId="21" fillId="0" borderId="42" xfId="38" applyFont="1" applyBorder="1"/>
    <xf numFmtId="0" fontId="15" fillId="0" borderId="42" xfId="38" applyBorder="1"/>
    <xf numFmtId="0" fontId="15" fillId="0" borderId="42" xfId="38" applyBorder="1" applyAlignment="1">
      <alignment horizontal="center" vertical="center" wrapText="1"/>
    </xf>
    <xf numFmtId="0" fontId="22" fillId="0" borderId="0" xfId="38" applyFont="1"/>
    <xf numFmtId="0" fontId="20" fillId="0" borderId="0" xfId="38" applyFont="1" applyAlignment="1">
      <alignment horizontal="center" vertical="center"/>
    </xf>
    <xf numFmtId="0" fontId="15" fillId="0" borderId="0" xfId="38" applyAlignment="1">
      <alignment horizontal="center" vertical="center"/>
    </xf>
    <xf numFmtId="2" fontId="15" fillId="0" borderId="0" xfId="38" applyNumberFormat="1" applyAlignment="1">
      <alignment horizontal="center" vertical="center"/>
    </xf>
    <xf numFmtId="0" fontId="19" fillId="0" borderId="0" xfId="38" applyFont="1" applyAlignment="1">
      <alignment horizontal="center"/>
    </xf>
    <xf numFmtId="0" fontId="20" fillId="0" borderId="0" xfId="38" applyFont="1" applyAlignment="1">
      <alignment horizontal="center" vertical="top"/>
    </xf>
    <xf numFmtId="0" fontId="23" fillId="0" borderId="0" xfId="38" applyFont="1" applyAlignment="1">
      <alignment horizontal="center" wrapText="1"/>
    </xf>
    <xf numFmtId="0" fontId="17" fillId="0" borderId="0" xfId="38" applyFont="1" applyAlignment="1">
      <alignment horizontal="center"/>
    </xf>
    <xf numFmtId="0" fontId="24" fillId="0" borderId="0" xfId="38" applyFont="1" applyAlignment="1">
      <alignment horizontal="center" vertical="center" wrapText="1"/>
    </xf>
    <xf numFmtId="2" fontId="15" fillId="0" borderId="0" xfId="38" applyNumberFormat="1" applyAlignment="1">
      <alignment horizontal="right" vertical="center" wrapText="1"/>
    </xf>
    <xf numFmtId="2" fontId="21" fillId="0" borderId="42" xfId="38" applyNumberFormat="1" applyFont="1" applyBorder="1"/>
    <xf numFmtId="167" fontId="21" fillId="0" borderId="42" xfId="38" applyNumberFormat="1" applyFont="1" applyBorder="1" applyAlignment="1">
      <alignment horizontal="left"/>
    </xf>
    <xf numFmtId="169" fontId="15" fillId="0" borderId="0" xfId="38" applyNumberFormat="1" applyAlignment="1">
      <alignment horizontal="center" vertical="center" wrapText="1"/>
    </xf>
    <xf numFmtId="170" fontId="15" fillId="0" borderId="0" xfId="38" applyNumberForma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wrapText="1"/>
    </xf>
    <xf numFmtId="0" fontId="26" fillId="0" borderId="0" xfId="0" applyFont="1"/>
    <xf numFmtId="1" fontId="27" fillId="0" borderId="2" xfId="0" applyNumberFormat="1" applyFont="1" applyBorder="1" applyAlignment="1">
      <alignment horizontal="center"/>
    </xf>
    <xf numFmtId="2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" fontId="30" fillId="0" borderId="3" xfId="0" applyNumberFormat="1" applyFont="1" applyBorder="1"/>
    <xf numFmtId="0" fontId="30" fillId="0" borderId="0" xfId="0" applyFont="1"/>
    <xf numFmtId="49" fontId="0" fillId="0" borderId="2" xfId="0" applyNumberFormat="1" applyBorder="1" applyAlignment="1">
      <alignment horizontal="center" vertical="center" wrapText="1"/>
    </xf>
    <xf numFmtId="0" fontId="32" fillId="0" borderId="2" xfId="0" applyFont="1" applyBorder="1"/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5" fillId="0" borderId="0" xfId="0" applyFont="1" applyAlignment="1">
      <alignment wrapText="1"/>
    </xf>
    <xf numFmtId="49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1" fontId="28" fillId="0" borderId="2" xfId="0" applyNumberFormat="1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27" fillId="0" borderId="2" xfId="0" applyFont="1" applyBorder="1"/>
    <xf numFmtId="0" fontId="5" fillId="0" borderId="3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1" fontId="28" fillId="0" borderId="3" xfId="0" applyNumberFormat="1" applyFont="1" applyBorder="1" applyAlignment="1">
      <alignment horizontal="center"/>
    </xf>
    <xf numFmtId="1" fontId="28" fillId="0" borderId="4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30" fillId="0" borderId="4" xfId="0" applyFont="1" applyBorder="1"/>
    <xf numFmtId="3" fontId="31" fillId="0" borderId="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30" fillId="0" borderId="14" xfId="0" applyFont="1" applyBorder="1"/>
    <xf numFmtId="0" fontId="5" fillId="0" borderId="37" xfId="0" applyFont="1" applyBorder="1" applyAlignment="1">
      <alignment horizontal="center"/>
    </xf>
    <xf numFmtId="0" fontId="30" fillId="0" borderId="3" xfId="0" applyFont="1" applyBorder="1"/>
    <xf numFmtId="0" fontId="30" fillId="0" borderId="5" xfId="0" applyFont="1" applyBorder="1"/>
    <xf numFmtId="0" fontId="8" fillId="0" borderId="5" xfId="0" applyFont="1" applyBorder="1" applyAlignment="1">
      <alignment horizontal="center" wrapText="1"/>
    </xf>
    <xf numFmtId="2" fontId="30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165" fontId="8" fillId="0" borderId="3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0" fillId="0" borderId="2" xfId="0" applyFont="1" applyBorder="1"/>
    <xf numFmtId="0" fontId="5" fillId="0" borderId="6" xfId="0" applyFont="1" applyBorder="1" applyAlignment="1">
      <alignment horizontal="left" wrapText="1"/>
    </xf>
    <xf numFmtId="165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5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14" xfId="0" applyBorder="1"/>
    <xf numFmtId="1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5" fillId="5" borderId="1" xfId="0" applyNumberFormat="1" applyFont="1" applyFill="1" applyBorder="1" applyAlignment="1">
      <alignment horizontal="center" vertical="top" wrapText="1"/>
    </xf>
    <xf numFmtId="2" fontId="5" fillId="5" borderId="6" xfId="0" applyNumberFormat="1" applyFont="1" applyFill="1" applyBorder="1" applyAlignment="1">
      <alignment horizontal="center" vertical="top" wrapText="1"/>
    </xf>
    <xf numFmtId="2" fontId="5" fillId="5" borderId="10" xfId="0" applyNumberFormat="1" applyFont="1" applyFill="1" applyBorder="1" applyAlignment="1">
      <alignment horizontal="center" vertical="top" wrapText="1"/>
    </xf>
    <xf numFmtId="2" fontId="30" fillId="0" borderId="13" xfId="0" applyNumberFormat="1" applyFont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 vertical="center" wrapText="1"/>
    </xf>
    <xf numFmtId="2" fontId="30" fillId="0" borderId="15" xfId="0" applyNumberFormat="1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0" fillId="0" borderId="0" xfId="0" applyNumberFormat="1" applyFont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2" fontId="30" fillId="0" borderId="7" xfId="0" applyNumberFormat="1" applyFont="1" applyBorder="1" applyAlignment="1">
      <alignment horizontal="center" vertical="center" wrapText="1"/>
    </xf>
    <xf numFmtId="2" fontId="30" fillId="0" borderId="8" xfId="0" applyNumberFormat="1" applyFont="1" applyBorder="1" applyAlignment="1">
      <alignment horizontal="center" vertical="center" wrapText="1"/>
    </xf>
    <xf numFmtId="2" fontId="30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5" fillId="5" borderId="2" xfId="0" applyNumberFormat="1" applyFont="1" applyFill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9" fillId="0" borderId="0" xfId="38" applyFont="1" applyAlignment="1">
      <alignment horizontal="center"/>
    </xf>
    <xf numFmtId="0" fontId="17" fillId="0" borderId="0" xfId="38" applyFont="1" applyAlignment="1">
      <alignment horizontal="center"/>
    </xf>
    <xf numFmtId="0" fontId="18" fillId="0" borderId="0" xfId="38" applyFont="1" applyAlignment="1">
      <alignment horizontal="center" wrapText="1"/>
    </xf>
    <xf numFmtId="3" fontId="15" fillId="0" borderId="0" xfId="38" applyNumberFormat="1" applyAlignment="1">
      <alignment horizontal="center" vertical="center" wrapText="1"/>
    </xf>
    <xf numFmtId="167" fontId="21" fillId="0" borderId="42" xfId="38" applyNumberFormat="1" applyFont="1" applyBorder="1" applyAlignment="1">
      <alignment horizontal="right"/>
    </xf>
    <xf numFmtId="0" fontId="14" fillId="2" borderId="19" xfId="0" applyFont="1" applyFill="1" applyBorder="1" applyAlignment="1">
      <alignment horizontal="center" vertical="top" wrapText="1"/>
    </xf>
    <xf numFmtId="0" fontId="14" fillId="2" borderId="20" xfId="0" applyFont="1" applyFill="1" applyBorder="1" applyAlignment="1">
      <alignment horizontal="center" vertical="top" wrapText="1"/>
    </xf>
    <xf numFmtId="0" fontId="14" fillId="2" borderId="21" xfId="0" applyFont="1" applyFill="1" applyBorder="1" applyAlignment="1">
      <alignment horizontal="center" vertical="top" wrapText="1"/>
    </xf>
    <xf numFmtId="0" fontId="14" fillId="2" borderId="32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14" fillId="2" borderId="33" xfId="0" applyFont="1" applyFill="1" applyBorder="1" applyAlignment="1">
      <alignment horizontal="center" vertical="top" wrapText="1"/>
    </xf>
    <xf numFmtId="0" fontId="14" fillId="2" borderId="22" xfId="0" applyFont="1" applyFill="1" applyBorder="1" applyAlignment="1">
      <alignment horizontal="center" vertical="top" wrapText="1"/>
    </xf>
    <xf numFmtId="0" fontId="14" fillId="2" borderId="23" xfId="0" applyFont="1" applyFill="1" applyBorder="1" applyAlignment="1">
      <alignment horizontal="center" vertical="top" wrapText="1"/>
    </xf>
    <xf numFmtId="0" fontId="14" fillId="2" borderId="24" xfId="0" applyFont="1" applyFill="1" applyBorder="1" applyAlignment="1">
      <alignment horizontal="center" vertical="top" wrapText="1"/>
    </xf>
    <xf numFmtId="0" fontId="14" fillId="2" borderId="25" xfId="0" applyFont="1" applyFill="1" applyBorder="1" applyAlignment="1">
      <alignment horizontal="center" vertical="top" wrapText="1"/>
    </xf>
    <xf numFmtId="0" fontId="14" fillId="2" borderId="27" xfId="0" applyFont="1" applyFill="1" applyBorder="1" applyAlignment="1">
      <alignment horizontal="center" vertical="top" wrapText="1"/>
    </xf>
    <xf numFmtId="0" fontId="3" fillId="0" borderId="0" xfId="0" applyFont="1" applyFill="1"/>
    <xf numFmtId="0" fontId="0" fillId="0" borderId="0" xfId="0" applyFill="1"/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</cellXfs>
  <cellStyles count="39">
    <cellStyle name="Обычный" xfId="0" builtinId="0"/>
    <cellStyle name="Обычный 10" xfId="23" xr:uid="{00000000-0005-0000-0000-000001000000}"/>
    <cellStyle name="Обычный 11" xfId="27" xr:uid="{00000000-0005-0000-0000-000002000000}"/>
    <cellStyle name="Обычный 2" xfId="37" xr:uid="{00000000-0005-0000-0000-000003000000}"/>
    <cellStyle name="Обычный 2 10" xfId="22" xr:uid="{00000000-0005-0000-0000-000004000000}"/>
    <cellStyle name="Обычный 2 11" xfId="24" xr:uid="{00000000-0005-0000-0000-000005000000}"/>
    <cellStyle name="Обычный 2 12" xfId="25" xr:uid="{00000000-0005-0000-0000-000006000000}"/>
    <cellStyle name="Обычный 2 13" xfId="38" xr:uid="{00000000-0005-0000-0000-000007000000}"/>
    <cellStyle name="Обычный 2 2" xfId="1" xr:uid="{00000000-0005-0000-0000-000008000000}"/>
    <cellStyle name="Обычный 2 2 2" xfId="3" xr:uid="{00000000-0005-0000-0000-000009000000}"/>
    <cellStyle name="Обычный 2 2 2 2" xfId="4" xr:uid="{00000000-0005-0000-0000-00000A000000}"/>
    <cellStyle name="Обычный 2 3" xfId="2" xr:uid="{00000000-0005-0000-0000-00000B000000}"/>
    <cellStyle name="Обычный 2 4" xfId="6" xr:uid="{00000000-0005-0000-0000-00000C000000}"/>
    <cellStyle name="Обычный 2 5" xfId="8" xr:uid="{00000000-0005-0000-0000-00000D000000}"/>
    <cellStyle name="Обычный 2 6" xfId="10" xr:uid="{00000000-0005-0000-0000-00000E000000}"/>
    <cellStyle name="Обычный 2 7" xfId="12" xr:uid="{00000000-0005-0000-0000-00000F000000}"/>
    <cellStyle name="Обычный 2 8" xfId="14" xr:uid="{00000000-0005-0000-0000-000010000000}"/>
    <cellStyle name="Обычный 2 9" xfId="16" xr:uid="{00000000-0005-0000-0000-000011000000}"/>
    <cellStyle name="Обычный 4" xfId="5" xr:uid="{00000000-0005-0000-0000-000012000000}"/>
    <cellStyle name="Обычный 4 2" xfId="17" xr:uid="{00000000-0005-0000-0000-000013000000}"/>
    <cellStyle name="Обычный 4 3" xfId="26" xr:uid="{00000000-0005-0000-0000-000014000000}"/>
    <cellStyle name="Обычный 4 4" xfId="32" xr:uid="{00000000-0005-0000-0000-000015000000}"/>
    <cellStyle name="Обычный 5" xfId="7" xr:uid="{00000000-0005-0000-0000-000016000000}"/>
    <cellStyle name="Обычный 5 2" xfId="18" xr:uid="{00000000-0005-0000-0000-000017000000}"/>
    <cellStyle name="Обычный 5 3" xfId="28" xr:uid="{00000000-0005-0000-0000-000018000000}"/>
    <cellStyle name="Обычный 5 4" xfId="33" xr:uid="{00000000-0005-0000-0000-000019000000}"/>
    <cellStyle name="Обычный 6" xfId="9" xr:uid="{00000000-0005-0000-0000-00001A000000}"/>
    <cellStyle name="Обычный 6 2" xfId="19" xr:uid="{00000000-0005-0000-0000-00001B000000}"/>
    <cellStyle name="Обычный 6 3" xfId="29" xr:uid="{00000000-0005-0000-0000-00001C000000}"/>
    <cellStyle name="Обычный 6 4" xfId="34" xr:uid="{00000000-0005-0000-0000-00001D000000}"/>
    <cellStyle name="Обычный 7" xfId="11" xr:uid="{00000000-0005-0000-0000-00001E000000}"/>
    <cellStyle name="Обычный 7 2" xfId="20" xr:uid="{00000000-0005-0000-0000-00001F000000}"/>
    <cellStyle name="Обычный 7 3" xfId="30" xr:uid="{00000000-0005-0000-0000-000020000000}"/>
    <cellStyle name="Обычный 7 4" xfId="35" xr:uid="{00000000-0005-0000-0000-000021000000}"/>
    <cellStyle name="Обычный 8" xfId="13" xr:uid="{00000000-0005-0000-0000-000022000000}"/>
    <cellStyle name="Обычный 8 2" xfId="21" xr:uid="{00000000-0005-0000-0000-000023000000}"/>
    <cellStyle name="Обычный 8 3" xfId="31" xr:uid="{00000000-0005-0000-0000-000024000000}"/>
    <cellStyle name="Обычный 8 4" xfId="36" xr:uid="{00000000-0005-0000-0000-000025000000}"/>
    <cellStyle name="Обычный 9" xfId="15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2;&#1083;&#1103;/d/&#1076;&#1086;&#1082;&#1091;&#1084;&#1077;&#1085;&#1090;&#1099;%20&#1089;%20&#1076;&#1080;&#1089;&#1082;&#1072;%20&#1057;%2024,06/Documents/&#1057;&#1084;&#1077;&#1090;&#1072;%202022/&#1102;&#1083;&#1103;/d/&#1076;&#1086;&#1082;&#1091;&#1084;&#1077;&#1085;&#1090;&#1099;%20&#1089;%20&#1076;&#1080;&#1089;&#1082;&#1072;%20&#1057;%2024,06/Documents/&#1089;&#1084;&#1077;&#1090;&#1072;%202019%20&#1075;&#1086;&#1076;/2&#1090;&#1072;&#1088;&#1080;&#1092;&#1080;&#1082;&#1072;&#1094;&#1080;&#1086;&#1085;&#1085;&#1099;&#1077;%20&#1089;&#1087;&#1080;&#1089;&#1082;&#1080;%20&#1085;&#1072;%202015%20&#1075;&#1086;&#1076;%20%20&#1076;&#1083;&#1103;%20&#1059;&#1047;&#1040;&#105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рачи 2013"/>
      <sheetName val="средние 2013"/>
      <sheetName val="младшие 2013"/>
      <sheetName val="водители 2013"/>
      <sheetName val="прочий 2013"/>
      <sheetName val="свод"/>
      <sheetName val="ноч празд2014"/>
      <sheetName val="Лист1"/>
      <sheetName val="су"/>
      <sheetName val="1193"/>
      <sheetName val="Лист3"/>
      <sheetName val="1400"/>
      <sheetName val="ноч празд2014 (2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">
          <cell r="B18">
            <v>1</v>
          </cell>
        </row>
      </sheetData>
      <sheetData sheetId="8"/>
      <sheetData sheetId="9"/>
      <sheetData sheetId="10">
        <row r="2">
          <cell r="K2">
            <v>17697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CR184"/>
  <sheetViews>
    <sheetView tabSelected="1" zoomScale="115" zoomScaleNormal="115" workbookViewId="0">
      <selection activeCell="T11" sqref="T11"/>
    </sheetView>
  </sheetViews>
  <sheetFormatPr defaultColWidth="9.140625" defaultRowHeight="15" x14ac:dyDescent="0.2"/>
  <cols>
    <col min="1" max="1" width="2.42578125" style="1" customWidth="1"/>
    <col min="2" max="2" width="5.7109375" style="1" customWidth="1"/>
    <col min="3" max="3" width="11.42578125" style="1" customWidth="1"/>
    <col min="4" max="4" width="10" customWidth="1"/>
    <col min="5" max="5" width="17.7109375" style="243" customWidth="1"/>
    <col min="6" max="6" width="4.7109375" style="1" customWidth="1"/>
    <col min="7" max="12" width="5.140625" style="95" customWidth="1"/>
    <col min="13" max="13" width="7.140625" style="2" customWidth="1"/>
    <col min="14" max="14" width="6.42578125" customWidth="1"/>
    <col min="15" max="15" width="6.7109375" customWidth="1"/>
    <col min="16" max="16" width="15.85546875" customWidth="1"/>
    <col min="17" max="17" width="24.140625" customWidth="1"/>
    <col min="18" max="47" width="9.140625" customWidth="1"/>
    <col min="49" max="49" width="9.140625" customWidth="1"/>
  </cols>
  <sheetData>
    <row r="1" spans="1:96" ht="15.75" x14ac:dyDescent="0.25">
      <c r="A1" s="32" t="s">
        <v>127</v>
      </c>
      <c r="B1" s="32"/>
      <c r="C1" s="32"/>
      <c r="D1" s="32"/>
      <c r="E1" s="24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96" ht="15.75" x14ac:dyDescent="0.25">
      <c r="P2" s="3" t="s">
        <v>170</v>
      </c>
      <c r="Q2" s="3"/>
    </row>
    <row r="3" spans="1:96" ht="15.75" x14ac:dyDescent="0.25">
      <c r="D3" t="s">
        <v>7</v>
      </c>
      <c r="E3" s="243">
        <v>17697</v>
      </c>
      <c r="P3" s="3" t="s">
        <v>0</v>
      </c>
      <c r="Q3" s="3"/>
    </row>
    <row r="4" spans="1:96" ht="15" customHeight="1" x14ac:dyDescent="0.2">
      <c r="F4" s="172" t="s">
        <v>99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AV4" s="169"/>
      <c r="AW4" s="169"/>
    </row>
    <row r="5" spans="1:96" ht="12.75" customHeight="1" x14ac:dyDescent="0.2">
      <c r="A5" s="158" t="s">
        <v>1</v>
      </c>
      <c r="B5" s="158" t="s">
        <v>138</v>
      </c>
      <c r="C5" s="158" t="s">
        <v>139</v>
      </c>
      <c r="D5" s="158" t="s">
        <v>2</v>
      </c>
      <c r="E5" s="244" t="s">
        <v>3</v>
      </c>
      <c r="F5" s="166" t="s">
        <v>47</v>
      </c>
      <c r="G5" s="168" t="s">
        <v>5</v>
      </c>
      <c r="H5" s="168"/>
      <c r="I5" s="168"/>
      <c r="J5" s="168"/>
      <c r="K5" s="168"/>
      <c r="L5" s="168"/>
      <c r="M5" s="167" t="s">
        <v>6</v>
      </c>
      <c r="N5" s="166" t="s">
        <v>7</v>
      </c>
      <c r="O5" s="166" t="s">
        <v>8</v>
      </c>
      <c r="P5" s="171" t="s">
        <v>9</v>
      </c>
      <c r="Q5" s="17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170" t="s">
        <v>152</v>
      </c>
      <c r="AW5" s="170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1:96" ht="12.75" customHeight="1" x14ac:dyDescent="0.2">
      <c r="A6" s="159"/>
      <c r="B6" s="159"/>
      <c r="C6" s="159"/>
      <c r="D6" s="159"/>
      <c r="E6" s="245"/>
      <c r="F6" s="166"/>
      <c r="G6" s="168"/>
      <c r="H6" s="168"/>
      <c r="I6" s="168"/>
      <c r="J6" s="168"/>
      <c r="K6" s="168"/>
      <c r="L6" s="168"/>
      <c r="M6" s="167"/>
      <c r="N6" s="166"/>
      <c r="O6" s="166"/>
      <c r="P6" s="157" t="s">
        <v>45</v>
      </c>
      <c r="Q6" s="161" t="s">
        <v>169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170"/>
      <c r="AW6" s="170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1:96" ht="56.25" customHeight="1" x14ac:dyDescent="0.2">
      <c r="A7" s="159"/>
      <c r="B7" s="159"/>
      <c r="C7" s="159"/>
      <c r="D7" s="159"/>
      <c r="E7" s="245"/>
      <c r="F7" s="166"/>
      <c r="G7" s="168"/>
      <c r="H7" s="168"/>
      <c r="I7" s="168"/>
      <c r="J7" s="168"/>
      <c r="K7" s="168"/>
      <c r="L7" s="168"/>
      <c r="M7" s="167"/>
      <c r="N7" s="166"/>
      <c r="O7" s="166"/>
      <c r="P7" s="157"/>
      <c r="Q7" s="16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170"/>
      <c r="AW7" s="170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</row>
    <row r="8" spans="1:96" ht="34.15" customHeight="1" x14ac:dyDescent="0.2">
      <c r="A8" s="160"/>
      <c r="B8" s="160"/>
      <c r="C8" s="160"/>
      <c r="D8" s="160"/>
      <c r="E8" s="246"/>
      <c r="F8" s="166"/>
      <c r="G8" s="168"/>
      <c r="H8" s="168"/>
      <c r="I8" s="168"/>
      <c r="J8" s="168"/>
      <c r="K8" s="168"/>
      <c r="L8" s="168"/>
      <c r="M8" s="167"/>
      <c r="N8" s="166"/>
      <c r="O8" s="166"/>
      <c r="P8" s="157"/>
      <c r="Q8" s="162"/>
      <c r="R8" s="4"/>
      <c r="S8" s="4"/>
      <c r="T8" s="4"/>
      <c r="U8" s="4"/>
      <c r="V8" s="4"/>
      <c r="W8" s="4"/>
      <c r="X8" s="4"/>
      <c r="Y8" s="4"/>
      <c r="Z8" s="4"/>
      <c r="AA8" s="4"/>
      <c r="AB8" s="4" t="s">
        <v>15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170"/>
      <c r="AW8" s="170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</row>
    <row r="9" spans="1:96" s="2" customFormat="1" x14ac:dyDescent="0.2">
      <c r="A9" s="6">
        <v>1</v>
      </c>
      <c r="B9" s="6"/>
      <c r="C9" s="6"/>
      <c r="D9" s="6">
        <v>2</v>
      </c>
      <c r="E9" s="247">
        <v>3</v>
      </c>
      <c r="F9" s="6">
        <v>4</v>
      </c>
      <c r="G9" s="96">
        <v>5</v>
      </c>
      <c r="H9" s="96">
        <v>6</v>
      </c>
      <c r="I9" s="96">
        <v>7</v>
      </c>
      <c r="J9" s="96">
        <v>8</v>
      </c>
      <c r="K9" s="96">
        <v>9</v>
      </c>
      <c r="L9" s="96">
        <v>10</v>
      </c>
      <c r="M9" s="6">
        <v>11</v>
      </c>
      <c r="N9" s="6">
        <v>12</v>
      </c>
      <c r="O9" s="6">
        <v>13</v>
      </c>
      <c r="P9" s="6">
        <v>14</v>
      </c>
      <c r="Q9" s="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</row>
    <row r="10" spans="1:96" s="2" customFormat="1" ht="22.5" x14ac:dyDescent="0.2">
      <c r="A10" s="6">
        <v>1</v>
      </c>
      <c r="B10" s="12"/>
      <c r="C10" s="12"/>
      <c r="D10" s="13" t="s">
        <v>16</v>
      </c>
      <c r="E10" s="248"/>
      <c r="F10" s="12" t="s">
        <v>159</v>
      </c>
      <c r="G10" s="112"/>
      <c r="H10" s="113"/>
      <c r="I10" s="112"/>
      <c r="J10" s="113"/>
      <c r="K10" s="112"/>
      <c r="L10" s="113"/>
      <c r="M10" s="6"/>
      <c r="N10" s="114">
        <v>17697</v>
      </c>
      <c r="O10" s="12">
        <v>6.22</v>
      </c>
      <c r="P10" s="6">
        <f>N10*O10</f>
        <v>110075.34</v>
      </c>
      <c r="Q10" s="6">
        <f t="shared" ref="Q10:Q57" si="0">ROUND(P10*3.42,0)</f>
        <v>376458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</row>
    <row r="11" spans="1:96" s="2" customFormat="1" ht="78.75" x14ac:dyDescent="0.2">
      <c r="A11" s="6">
        <v>3</v>
      </c>
      <c r="B11" s="12"/>
      <c r="C11" s="12"/>
      <c r="D11" s="115" t="s">
        <v>171</v>
      </c>
      <c r="E11" s="248"/>
      <c r="F11" s="12" t="s">
        <v>160</v>
      </c>
      <c r="G11" s="112"/>
      <c r="H11" s="113"/>
      <c r="I11" s="112"/>
      <c r="J11" s="113"/>
      <c r="K11" s="112"/>
      <c r="L11" s="113"/>
      <c r="M11" s="6"/>
      <c r="N11" s="114">
        <v>17697</v>
      </c>
      <c r="O11" s="12">
        <v>5.01</v>
      </c>
      <c r="P11" s="6">
        <f>N11*O11</f>
        <v>88661.97</v>
      </c>
      <c r="Q11" s="6">
        <f t="shared" si="0"/>
        <v>303224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</row>
    <row r="12" spans="1:96" s="2" customFormat="1" ht="45" x14ac:dyDescent="0.2">
      <c r="A12" s="6">
        <v>4</v>
      </c>
      <c r="B12" s="12"/>
      <c r="C12" s="12"/>
      <c r="D12" s="13" t="s">
        <v>143</v>
      </c>
      <c r="E12" s="248"/>
      <c r="F12" s="12" t="s">
        <v>161</v>
      </c>
      <c r="G12" s="112"/>
      <c r="H12" s="113"/>
      <c r="I12" s="112"/>
      <c r="J12" s="113"/>
      <c r="K12" s="112"/>
      <c r="L12" s="113"/>
      <c r="M12" s="6"/>
      <c r="N12" s="114">
        <v>17697</v>
      </c>
      <c r="O12" s="12">
        <v>4.88</v>
      </c>
      <c r="P12" s="6">
        <f>ROUND(N12*O12,0)</f>
        <v>86361</v>
      </c>
      <c r="Q12" s="6">
        <f t="shared" si="0"/>
        <v>295355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49"/>
      <c r="AW12" s="49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</row>
    <row r="13" spans="1:96" s="2" customFormat="1" ht="45" x14ac:dyDescent="0.2">
      <c r="A13" s="6">
        <v>5</v>
      </c>
      <c r="B13" s="12"/>
      <c r="C13" s="12"/>
      <c r="D13" s="13" t="s">
        <v>143</v>
      </c>
      <c r="E13" s="248"/>
      <c r="F13" s="12" t="s">
        <v>161</v>
      </c>
      <c r="G13" s="112"/>
      <c r="H13" s="113"/>
      <c r="I13" s="112"/>
      <c r="J13" s="113"/>
      <c r="K13" s="112"/>
      <c r="L13" s="113"/>
      <c r="M13" s="6"/>
      <c r="N13" s="114">
        <v>17697</v>
      </c>
      <c r="O13" s="12">
        <v>4.88</v>
      </c>
      <c r="P13" s="6">
        <f>ROUND(N13*O13,0)</f>
        <v>86361</v>
      </c>
      <c r="Q13" s="6">
        <f t="shared" si="0"/>
        <v>295355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49"/>
      <c r="AW13" s="4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</row>
    <row r="14" spans="1:96" s="2" customFormat="1" ht="45" x14ac:dyDescent="0.2">
      <c r="A14" s="6">
        <v>6</v>
      </c>
      <c r="B14" s="12"/>
      <c r="C14" s="12"/>
      <c r="D14" s="13" t="s">
        <v>143</v>
      </c>
      <c r="E14" s="249"/>
      <c r="F14" s="12" t="s">
        <v>161</v>
      </c>
      <c r="G14" s="116"/>
      <c r="H14" s="113"/>
      <c r="I14" s="116"/>
      <c r="J14" s="113"/>
      <c r="K14" s="116"/>
      <c r="L14" s="113"/>
      <c r="M14" s="6"/>
      <c r="N14" s="114">
        <v>17697</v>
      </c>
      <c r="O14" s="22">
        <v>4.88</v>
      </c>
      <c r="P14" s="6">
        <f>ROUND(N14*O14,0)</f>
        <v>86361</v>
      </c>
      <c r="Q14" s="6">
        <f t="shared" si="0"/>
        <v>295355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49"/>
      <c r="AW14" s="4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</row>
    <row r="15" spans="1:96" s="2" customFormat="1" ht="45" x14ac:dyDescent="0.2">
      <c r="A15" s="6">
        <v>7</v>
      </c>
      <c r="B15" s="12"/>
      <c r="C15" s="12"/>
      <c r="D15" s="13" t="s">
        <v>143</v>
      </c>
      <c r="E15" s="250"/>
      <c r="F15" s="12" t="s">
        <v>161</v>
      </c>
      <c r="G15" s="116"/>
      <c r="H15" s="113"/>
      <c r="I15" s="116"/>
      <c r="J15" s="113"/>
      <c r="K15" s="116"/>
      <c r="L15" s="113"/>
      <c r="M15" s="6"/>
      <c r="N15" s="114">
        <v>17697</v>
      </c>
      <c r="O15" s="22">
        <v>5.77</v>
      </c>
      <c r="P15" s="6">
        <f t="shared" ref="P15:P16" si="1">ROUND(N15*O15,0)</f>
        <v>102112</v>
      </c>
      <c r="Q15" s="6">
        <f t="shared" si="0"/>
        <v>349223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49"/>
      <c r="AW15" s="4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</row>
    <row r="16" spans="1:96" s="2" customFormat="1" ht="45" x14ac:dyDescent="0.2">
      <c r="A16" s="6">
        <v>8</v>
      </c>
      <c r="B16" s="12"/>
      <c r="C16" s="12"/>
      <c r="D16" s="13" t="s">
        <v>143</v>
      </c>
      <c r="E16" s="250"/>
      <c r="F16" s="12" t="s">
        <v>161</v>
      </c>
      <c r="G16" s="112"/>
      <c r="H16" s="113"/>
      <c r="I16" s="112"/>
      <c r="J16" s="113"/>
      <c r="K16" s="112"/>
      <c r="L16" s="113"/>
      <c r="M16" s="6"/>
      <c r="N16" s="114">
        <v>17697</v>
      </c>
      <c r="O16" s="12">
        <v>5.77</v>
      </c>
      <c r="P16" s="6">
        <f t="shared" si="1"/>
        <v>102112</v>
      </c>
      <c r="Q16" s="6">
        <f t="shared" si="0"/>
        <v>349223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49"/>
      <c r="AW16" s="4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</row>
    <row r="17" spans="1:96" ht="33.75" x14ac:dyDescent="0.2">
      <c r="A17" s="6">
        <v>9</v>
      </c>
      <c r="B17" s="12"/>
      <c r="C17" s="12"/>
      <c r="D17" s="118" t="s">
        <v>128</v>
      </c>
      <c r="E17" s="250"/>
      <c r="F17" s="12" t="str">
        <f t="shared" ref="F17:F48" si="2">IF(M17="высшая","В2-1",IF(M17=1,"В2-2",IF(M17=2,"В2-3","В2-4")))</f>
        <v>В2-4</v>
      </c>
      <c r="G17" s="119"/>
      <c r="H17" s="113"/>
      <c r="I17" s="120"/>
      <c r="J17" s="113"/>
      <c r="K17" s="120"/>
      <c r="L17" s="113"/>
      <c r="M17" s="15"/>
      <c r="N17" s="114">
        <v>17697</v>
      </c>
      <c r="O17" s="12">
        <v>4.7699999999999996</v>
      </c>
      <c r="P17" s="6">
        <f t="shared" ref="P17:P57" si="3">ROUND(N17*O17,0)</f>
        <v>84415</v>
      </c>
      <c r="Q17" s="6">
        <f t="shared" si="0"/>
        <v>288699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89"/>
      <c r="AC17" s="89"/>
      <c r="AD17" s="89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121">
        <v>1.38</v>
      </c>
      <c r="AW17" s="58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</row>
    <row r="18" spans="1:96" ht="33.75" x14ac:dyDescent="0.2">
      <c r="A18" s="6">
        <v>10</v>
      </c>
      <c r="B18" s="12"/>
      <c r="C18" s="12"/>
      <c r="D18" s="118" t="s">
        <v>128</v>
      </c>
      <c r="E18" s="250"/>
      <c r="F18" s="12" t="str">
        <f t="shared" si="2"/>
        <v>В2-2</v>
      </c>
      <c r="G18" s="119"/>
      <c r="H18" s="113"/>
      <c r="I18" s="120"/>
      <c r="J18" s="113"/>
      <c r="K18" s="120"/>
      <c r="L18" s="113"/>
      <c r="M18" s="15">
        <v>1</v>
      </c>
      <c r="N18" s="114">
        <v>17697</v>
      </c>
      <c r="O18" s="12">
        <v>5.21</v>
      </c>
      <c r="P18" s="6">
        <f t="shared" si="3"/>
        <v>92201</v>
      </c>
      <c r="Q18" s="6">
        <f t="shared" si="0"/>
        <v>315327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89"/>
      <c r="AC18" s="89"/>
      <c r="AD18" s="89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121">
        <v>1.38</v>
      </c>
      <c r="AW18" s="58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</row>
    <row r="19" spans="1:96" ht="33.75" x14ac:dyDescent="0.2">
      <c r="A19" s="6">
        <v>11</v>
      </c>
      <c r="B19" s="12"/>
      <c r="C19" s="12"/>
      <c r="D19" s="118" t="s">
        <v>128</v>
      </c>
      <c r="E19" s="250"/>
      <c r="F19" s="12" t="str">
        <f t="shared" si="2"/>
        <v>В2-4</v>
      </c>
      <c r="G19" s="119"/>
      <c r="H19" s="113"/>
      <c r="I19" s="120"/>
      <c r="J19" s="113"/>
      <c r="K19" s="120"/>
      <c r="L19" s="113"/>
      <c r="M19" s="15"/>
      <c r="N19" s="114">
        <v>17697</v>
      </c>
      <c r="O19" s="12">
        <v>4.3</v>
      </c>
      <c r="P19" s="6">
        <f t="shared" si="3"/>
        <v>76097</v>
      </c>
      <c r="Q19" s="6">
        <f t="shared" si="0"/>
        <v>260252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89"/>
      <c r="AC19" s="89"/>
      <c r="AD19" s="89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121">
        <v>1.38</v>
      </c>
      <c r="AW19" s="58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</row>
    <row r="20" spans="1:96" ht="22.5" x14ac:dyDescent="0.2">
      <c r="A20" s="6">
        <v>12</v>
      </c>
      <c r="B20" s="12"/>
      <c r="C20" s="12"/>
      <c r="D20" s="118" t="s">
        <v>119</v>
      </c>
      <c r="E20" s="250"/>
      <c r="F20" s="12" t="str">
        <f t="shared" si="2"/>
        <v>В2-4</v>
      </c>
      <c r="G20" s="119"/>
      <c r="H20" s="113"/>
      <c r="I20" s="120"/>
      <c r="J20" s="113"/>
      <c r="K20" s="120"/>
      <c r="L20" s="113"/>
      <c r="M20" s="15"/>
      <c r="N20" s="114">
        <v>17697</v>
      </c>
      <c r="O20" s="12">
        <v>4.4000000000000004</v>
      </c>
      <c r="P20" s="6">
        <f t="shared" si="3"/>
        <v>77867</v>
      </c>
      <c r="Q20" s="6">
        <f t="shared" si="0"/>
        <v>266305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89"/>
      <c r="AC20" s="89"/>
      <c r="AD20" s="89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121">
        <v>1.38</v>
      </c>
      <c r="AW20" s="58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</row>
    <row r="21" spans="1:96" ht="32.25" customHeight="1" x14ac:dyDescent="0.2">
      <c r="A21" s="6">
        <v>13</v>
      </c>
      <c r="B21" s="12"/>
      <c r="C21" s="12"/>
      <c r="D21" s="14" t="s">
        <v>166</v>
      </c>
      <c r="E21" s="250"/>
      <c r="F21" s="12" t="str">
        <f t="shared" si="2"/>
        <v>В2-1</v>
      </c>
      <c r="G21" s="119"/>
      <c r="H21" s="113"/>
      <c r="I21" s="120"/>
      <c r="J21" s="113"/>
      <c r="K21" s="120"/>
      <c r="L21" s="113"/>
      <c r="M21" s="15" t="s">
        <v>17</v>
      </c>
      <c r="N21" s="114">
        <v>17697</v>
      </c>
      <c r="O21" s="12">
        <v>5.75</v>
      </c>
      <c r="P21" s="6">
        <f t="shared" si="3"/>
        <v>101758</v>
      </c>
      <c r="Q21" s="6">
        <f t="shared" si="0"/>
        <v>348012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89"/>
      <c r="AC21" s="89"/>
      <c r="AD21" s="89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121">
        <v>1.47</v>
      </c>
      <c r="AW21" s="58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</row>
    <row r="22" spans="1:96" ht="32.25" customHeight="1" x14ac:dyDescent="0.2">
      <c r="A22" s="6">
        <v>13</v>
      </c>
      <c r="B22" s="12"/>
      <c r="C22" s="12"/>
      <c r="D22" s="14" t="s">
        <v>166</v>
      </c>
      <c r="E22" s="250"/>
      <c r="F22" s="12" t="str">
        <f t="shared" ref="F22" si="4">IF(M22="высшая","В2-1",IF(M22=1,"В2-2",IF(M22=2,"В2-3","В2-4")))</f>
        <v>В2-4</v>
      </c>
      <c r="G22" s="119"/>
      <c r="H22" s="113"/>
      <c r="I22" s="120"/>
      <c r="J22" s="113"/>
      <c r="K22" s="120"/>
      <c r="L22" s="113"/>
      <c r="M22" s="15"/>
      <c r="N22" s="114">
        <v>17697</v>
      </c>
      <c r="O22" s="12">
        <v>4.3</v>
      </c>
      <c r="P22" s="6">
        <f t="shared" ref="P22" si="5">ROUND(N22*O22,0)</f>
        <v>76097</v>
      </c>
      <c r="Q22" s="6">
        <f t="shared" si="0"/>
        <v>260252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89"/>
      <c r="AC22" s="89"/>
      <c r="AD22" s="89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121"/>
      <c r="AW22" s="58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</row>
    <row r="23" spans="1:96" ht="32.25" customHeight="1" x14ac:dyDescent="0.2">
      <c r="A23" s="6">
        <v>14</v>
      </c>
      <c r="B23" s="12"/>
      <c r="C23" s="12"/>
      <c r="D23" s="117" t="s">
        <v>141</v>
      </c>
      <c r="E23" s="250"/>
      <c r="F23" s="12" t="str">
        <f t="shared" si="2"/>
        <v>В2-4</v>
      </c>
      <c r="G23" s="119"/>
      <c r="H23" s="113"/>
      <c r="I23" s="120"/>
      <c r="J23" s="113"/>
      <c r="K23" s="120"/>
      <c r="L23" s="113"/>
      <c r="M23" s="15"/>
      <c r="N23" s="114">
        <v>17697</v>
      </c>
      <c r="O23" s="12">
        <v>4.3499999999999996</v>
      </c>
      <c r="P23" s="6">
        <f t="shared" si="3"/>
        <v>76982</v>
      </c>
      <c r="Q23" s="6">
        <f t="shared" si="0"/>
        <v>263278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89"/>
      <c r="AC23" s="89"/>
      <c r="AD23" s="89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121">
        <v>1.38</v>
      </c>
      <c r="AW23" s="58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</row>
    <row r="24" spans="1:96" ht="32.25" customHeight="1" x14ac:dyDescent="0.2">
      <c r="A24" s="6">
        <v>15</v>
      </c>
      <c r="B24" s="12"/>
      <c r="C24" s="12"/>
      <c r="D24" s="117" t="s">
        <v>141</v>
      </c>
      <c r="E24" s="250"/>
      <c r="F24" s="12" t="str">
        <f t="shared" si="2"/>
        <v>В2-3</v>
      </c>
      <c r="G24" s="119"/>
      <c r="H24" s="113"/>
      <c r="I24" s="120"/>
      <c r="J24" s="113"/>
      <c r="K24" s="120"/>
      <c r="L24" s="113"/>
      <c r="M24" s="15">
        <v>2</v>
      </c>
      <c r="N24" s="114">
        <v>17697</v>
      </c>
      <c r="O24" s="12">
        <v>5.29</v>
      </c>
      <c r="P24" s="6">
        <f t="shared" si="3"/>
        <v>93617</v>
      </c>
      <c r="Q24" s="6">
        <f t="shared" si="0"/>
        <v>320170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89"/>
      <c r="AC24" s="89"/>
      <c r="AD24" s="89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121">
        <v>1.47</v>
      </c>
      <c r="AW24" s="58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</row>
    <row r="25" spans="1:96" ht="32.25" customHeight="1" x14ac:dyDescent="0.2">
      <c r="A25" s="6">
        <v>16</v>
      </c>
      <c r="B25" s="12"/>
      <c r="C25" s="12"/>
      <c r="D25" s="14" t="s">
        <v>141</v>
      </c>
      <c r="E25" s="250"/>
      <c r="F25" s="12" t="str">
        <f t="shared" si="2"/>
        <v>В2-4</v>
      </c>
      <c r="G25" s="119"/>
      <c r="H25" s="113"/>
      <c r="I25" s="120"/>
      <c r="J25" s="113"/>
      <c r="K25" s="120"/>
      <c r="L25" s="113"/>
      <c r="M25" s="15"/>
      <c r="N25" s="114">
        <v>17697</v>
      </c>
      <c r="O25" s="12">
        <v>4.7</v>
      </c>
      <c r="P25" s="6">
        <f t="shared" si="3"/>
        <v>83176</v>
      </c>
      <c r="Q25" s="6">
        <f t="shared" si="0"/>
        <v>284462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89"/>
      <c r="AC25" s="89"/>
      <c r="AD25" s="89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121">
        <v>1.42</v>
      </c>
      <c r="AW25" s="58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</row>
    <row r="26" spans="1:96" ht="32.25" customHeight="1" x14ac:dyDescent="0.2">
      <c r="A26" s="6">
        <v>17</v>
      </c>
      <c r="B26" s="12"/>
      <c r="C26" s="12"/>
      <c r="D26" s="118" t="s">
        <v>141</v>
      </c>
      <c r="E26" s="250"/>
      <c r="F26" s="12" t="str">
        <f t="shared" si="2"/>
        <v>В2-2</v>
      </c>
      <c r="G26" s="119"/>
      <c r="H26" s="113"/>
      <c r="I26" s="120"/>
      <c r="J26" s="113"/>
      <c r="K26" s="120"/>
      <c r="L26" s="113"/>
      <c r="M26" s="15">
        <v>1</v>
      </c>
      <c r="N26" s="114">
        <v>17697</v>
      </c>
      <c r="O26" s="12">
        <v>5.29</v>
      </c>
      <c r="P26" s="6">
        <f t="shared" si="3"/>
        <v>93617</v>
      </c>
      <c r="Q26" s="6">
        <f t="shared" si="0"/>
        <v>320170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89"/>
      <c r="AC26" s="89"/>
      <c r="AD26" s="89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121">
        <v>1.42</v>
      </c>
      <c r="AW26" s="58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</row>
    <row r="27" spans="1:96" ht="32.25" customHeight="1" x14ac:dyDescent="0.2">
      <c r="A27" s="6">
        <v>28</v>
      </c>
      <c r="B27" s="12"/>
      <c r="C27" s="12"/>
      <c r="D27" s="118" t="s">
        <v>141</v>
      </c>
      <c r="E27" s="250"/>
      <c r="F27" s="12" t="str">
        <f t="shared" si="2"/>
        <v>В2-3</v>
      </c>
      <c r="G27" s="119"/>
      <c r="H27" s="113"/>
      <c r="I27" s="120"/>
      <c r="J27" s="113"/>
      <c r="K27" s="120"/>
      <c r="L27" s="113"/>
      <c r="M27" s="15">
        <v>2</v>
      </c>
      <c r="N27" s="114">
        <v>17697</v>
      </c>
      <c r="O27" s="12">
        <v>5.1100000000000003</v>
      </c>
      <c r="P27" s="6">
        <f t="shared" si="3"/>
        <v>90432</v>
      </c>
      <c r="Q27" s="6">
        <f t="shared" si="0"/>
        <v>309277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89"/>
      <c r="AC27" s="89"/>
      <c r="AD27" s="89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121">
        <v>1.5</v>
      </c>
      <c r="AW27" s="58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</row>
    <row r="28" spans="1:96" ht="32.25" customHeight="1" x14ac:dyDescent="0.2">
      <c r="A28" s="6">
        <v>29</v>
      </c>
      <c r="B28" s="12"/>
      <c r="C28" s="12"/>
      <c r="D28" s="118" t="s">
        <v>141</v>
      </c>
      <c r="E28" s="250"/>
      <c r="F28" s="12" t="str">
        <f t="shared" si="2"/>
        <v>В2-1</v>
      </c>
      <c r="G28" s="119"/>
      <c r="H28" s="113"/>
      <c r="I28" s="120"/>
      <c r="J28" s="113"/>
      <c r="K28" s="120"/>
      <c r="L28" s="113"/>
      <c r="M28" s="15" t="s">
        <v>17</v>
      </c>
      <c r="N28" s="114">
        <v>17697</v>
      </c>
      <c r="O28" s="12">
        <v>5.91</v>
      </c>
      <c r="P28" s="6">
        <f t="shared" si="3"/>
        <v>104589</v>
      </c>
      <c r="Q28" s="6">
        <f t="shared" si="0"/>
        <v>357694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89"/>
      <c r="AC28" s="89"/>
      <c r="AD28" s="89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121">
        <v>1.5</v>
      </c>
      <c r="AW28" s="58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1:96" ht="32.25" customHeight="1" x14ac:dyDescent="0.2">
      <c r="A29" s="6">
        <v>30</v>
      </c>
      <c r="B29" s="12"/>
      <c r="C29" s="12"/>
      <c r="D29" s="14" t="s">
        <v>141</v>
      </c>
      <c r="E29" s="250"/>
      <c r="F29" s="12" t="str">
        <f t="shared" si="2"/>
        <v>В2-4</v>
      </c>
      <c r="G29" s="119"/>
      <c r="H29" s="113"/>
      <c r="I29" s="120"/>
      <c r="J29" s="113"/>
      <c r="K29" s="120"/>
      <c r="L29" s="113"/>
      <c r="M29" s="15"/>
      <c r="N29" s="114">
        <v>17697</v>
      </c>
      <c r="O29" s="12">
        <v>4.4000000000000004</v>
      </c>
      <c r="P29" s="6">
        <f t="shared" si="3"/>
        <v>77867</v>
      </c>
      <c r="Q29" s="6">
        <f t="shared" si="0"/>
        <v>266305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89"/>
      <c r="AC29" s="89"/>
      <c r="AD29" s="89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121">
        <v>1.38</v>
      </c>
      <c r="AW29" s="58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</row>
    <row r="30" spans="1:96" ht="32.25" customHeight="1" x14ac:dyDescent="0.2">
      <c r="A30" s="6">
        <v>35</v>
      </c>
      <c r="B30" s="12"/>
      <c r="C30" s="12"/>
      <c r="D30" s="118" t="s">
        <v>141</v>
      </c>
      <c r="E30" s="251"/>
      <c r="F30" s="12" t="str">
        <f t="shared" si="2"/>
        <v>В2-4</v>
      </c>
      <c r="G30" s="119"/>
      <c r="H30" s="113"/>
      <c r="I30" s="120"/>
      <c r="J30" s="113"/>
      <c r="K30" s="120"/>
      <c r="L30" s="113"/>
      <c r="M30" s="15"/>
      <c r="N30" s="114">
        <v>17697</v>
      </c>
      <c r="O30" s="12">
        <v>4.6100000000000003</v>
      </c>
      <c r="P30" s="6">
        <f t="shared" si="3"/>
        <v>81583</v>
      </c>
      <c r="Q30" s="6">
        <f t="shared" si="0"/>
        <v>279014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89"/>
      <c r="AC30" s="89"/>
      <c r="AD30" s="89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121">
        <v>1.38</v>
      </c>
      <c r="AW30" s="58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1:96" ht="32.25" customHeight="1" x14ac:dyDescent="0.2">
      <c r="A31" s="6">
        <v>42</v>
      </c>
      <c r="B31" s="12"/>
      <c r="C31" s="12"/>
      <c r="D31" s="117" t="s">
        <v>141</v>
      </c>
      <c r="E31" s="250"/>
      <c r="F31" s="12" t="str">
        <f t="shared" si="2"/>
        <v>В2-4</v>
      </c>
      <c r="G31" s="119"/>
      <c r="H31" s="113"/>
      <c r="I31" s="120"/>
      <c r="J31" s="113"/>
      <c r="K31" s="120"/>
      <c r="L31" s="113"/>
      <c r="M31" s="15"/>
      <c r="N31" s="114">
        <v>17697</v>
      </c>
      <c r="O31" s="12">
        <v>4.3</v>
      </c>
      <c r="P31" s="6">
        <f t="shared" si="3"/>
        <v>76097</v>
      </c>
      <c r="Q31" s="6">
        <f t="shared" si="0"/>
        <v>260252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89"/>
      <c r="AC31" s="89"/>
      <c r="AD31" s="89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121">
        <v>1.5</v>
      </c>
      <c r="AW31" s="58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</row>
    <row r="32" spans="1:96" ht="32.25" customHeight="1" x14ac:dyDescent="0.2">
      <c r="A32" s="6">
        <v>45</v>
      </c>
      <c r="B32" s="12"/>
      <c r="C32" s="12"/>
      <c r="D32" s="117" t="s">
        <v>141</v>
      </c>
      <c r="E32" s="250"/>
      <c r="F32" s="12" t="str">
        <f t="shared" si="2"/>
        <v>В2-2</v>
      </c>
      <c r="G32" s="119"/>
      <c r="H32" s="113"/>
      <c r="I32" s="120"/>
      <c r="J32" s="113"/>
      <c r="K32" s="120"/>
      <c r="L32" s="113"/>
      <c r="M32" s="15">
        <v>1</v>
      </c>
      <c r="N32" s="114">
        <v>17697</v>
      </c>
      <c r="O32" s="12">
        <v>5.38</v>
      </c>
      <c r="P32" s="6">
        <f t="shared" si="3"/>
        <v>95210</v>
      </c>
      <c r="Q32" s="6">
        <f t="shared" si="0"/>
        <v>325618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89"/>
      <c r="AC32" s="89"/>
      <c r="AD32" s="89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121">
        <v>1.5</v>
      </c>
      <c r="AW32" s="58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</row>
    <row r="33" spans="1:96" ht="32.25" customHeight="1" x14ac:dyDescent="0.2">
      <c r="A33" s="6">
        <v>47</v>
      </c>
      <c r="B33" s="12"/>
      <c r="C33" s="12"/>
      <c r="D33" s="117" t="s">
        <v>141</v>
      </c>
      <c r="E33" s="250"/>
      <c r="F33" s="12" t="str">
        <f t="shared" si="2"/>
        <v>В2-3</v>
      </c>
      <c r="G33" s="119"/>
      <c r="H33" s="113"/>
      <c r="I33" s="120"/>
      <c r="J33" s="113"/>
      <c r="K33" s="120"/>
      <c r="L33" s="113"/>
      <c r="M33" s="15">
        <v>2</v>
      </c>
      <c r="N33" s="114">
        <v>17697</v>
      </c>
      <c r="O33" s="12">
        <v>4.8899999999999997</v>
      </c>
      <c r="P33" s="6">
        <f t="shared" si="3"/>
        <v>86538</v>
      </c>
      <c r="Q33" s="6">
        <f t="shared" si="0"/>
        <v>295960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89"/>
      <c r="AC33" s="89"/>
      <c r="AD33" s="89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121">
        <v>1.5</v>
      </c>
      <c r="AW33" s="58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</row>
    <row r="34" spans="1:96" ht="32.25" customHeight="1" x14ac:dyDescent="0.2">
      <c r="A34" s="6">
        <v>51</v>
      </c>
      <c r="B34" s="12"/>
      <c r="C34" s="12"/>
      <c r="D34" s="117" t="s">
        <v>141</v>
      </c>
      <c r="E34" s="250"/>
      <c r="F34" s="12" t="str">
        <f t="shared" si="2"/>
        <v>В2-1</v>
      </c>
      <c r="G34" s="119"/>
      <c r="H34" s="113"/>
      <c r="I34" s="120"/>
      <c r="J34" s="113"/>
      <c r="K34" s="120"/>
      <c r="L34" s="113"/>
      <c r="M34" s="15" t="s">
        <v>17</v>
      </c>
      <c r="N34" s="114">
        <v>17697</v>
      </c>
      <c r="O34" s="12">
        <v>5.99</v>
      </c>
      <c r="P34" s="6">
        <f t="shared" si="3"/>
        <v>106005</v>
      </c>
      <c r="Q34" s="6">
        <f t="shared" si="0"/>
        <v>362537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89"/>
      <c r="AC34" s="89"/>
      <c r="AD34" s="89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121">
        <v>1.42</v>
      </c>
      <c r="AW34" s="58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</row>
    <row r="35" spans="1:96" ht="32.25" customHeight="1" x14ac:dyDescent="0.2">
      <c r="A35" s="6">
        <v>58</v>
      </c>
      <c r="B35" s="12"/>
      <c r="C35" s="12"/>
      <c r="D35" s="117" t="s">
        <v>141</v>
      </c>
      <c r="E35" s="250"/>
      <c r="F35" s="12" t="str">
        <f t="shared" si="2"/>
        <v>В2-4</v>
      </c>
      <c r="G35" s="119"/>
      <c r="H35" s="113"/>
      <c r="I35" s="120"/>
      <c r="J35" s="113"/>
      <c r="K35" s="120"/>
      <c r="L35" s="113"/>
      <c r="M35" s="15"/>
      <c r="N35" s="114">
        <v>17697</v>
      </c>
      <c r="O35" s="12">
        <v>4.7699999999999996</v>
      </c>
      <c r="P35" s="6">
        <f t="shared" si="3"/>
        <v>84415</v>
      </c>
      <c r="Q35" s="6">
        <f t="shared" si="0"/>
        <v>288699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89"/>
      <c r="AC35" s="89"/>
      <c r="AD35" s="89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121">
        <v>1.38</v>
      </c>
      <c r="AW35" s="58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</row>
    <row r="36" spans="1:96" ht="32.25" customHeight="1" x14ac:dyDescent="0.2">
      <c r="A36" s="6">
        <v>59</v>
      </c>
      <c r="B36" s="12"/>
      <c r="C36" s="12"/>
      <c r="D36" s="117" t="s">
        <v>166</v>
      </c>
      <c r="E36" s="250"/>
      <c r="F36" s="12" t="str">
        <f t="shared" si="2"/>
        <v>В2-1</v>
      </c>
      <c r="G36" s="119"/>
      <c r="H36" s="113"/>
      <c r="I36" s="120"/>
      <c r="J36" s="113"/>
      <c r="K36" s="120"/>
      <c r="L36" s="113"/>
      <c r="M36" s="15" t="s">
        <v>17</v>
      </c>
      <c r="N36" s="114">
        <v>17697</v>
      </c>
      <c r="O36" s="12">
        <v>5.99</v>
      </c>
      <c r="P36" s="6">
        <f t="shared" si="3"/>
        <v>106005</v>
      </c>
      <c r="Q36" s="6">
        <f t="shared" si="0"/>
        <v>362537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89"/>
      <c r="AC36" s="89"/>
      <c r="AD36" s="89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121">
        <v>1.38</v>
      </c>
      <c r="AW36" s="58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</row>
    <row r="37" spans="1:96" ht="32.25" customHeight="1" x14ac:dyDescent="0.2">
      <c r="A37" s="6">
        <v>59</v>
      </c>
      <c r="B37" s="12"/>
      <c r="C37" s="12"/>
      <c r="D37" s="117" t="s">
        <v>166</v>
      </c>
      <c r="E37" s="250"/>
      <c r="F37" s="12" t="str">
        <f t="shared" ref="F37:F38" si="6">IF(M37="высшая","В2-1",IF(M37=1,"В2-2",IF(M37=2,"В2-3","В2-4")))</f>
        <v>В2-1</v>
      </c>
      <c r="G37" s="119"/>
      <c r="H37" s="113"/>
      <c r="I37" s="120"/>
      <c r="J37" s="113"/>
      <c r="K37" s="120"/>
      <c r="L37" s="113"/>
      <c r="M37" s="15" t="s">
        <v>17</v>
      </c>
      <c r="N37" s="114">
        <v>17697</v>
      </c>
      <c r="O37" s="12">
        <v>5.99</v>
      </c>
      <c r="P37" s="6">
        <f t="shared" ref="P37:P38" si="7">ROUND(N37*O37,0)</f>
        <v>106005</v>
      </c>
      <c r="Q37" s="6">
        <f t="shared" si="0"/>
        <v>362537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89"/>
      <c r="AC37" s="89"/>
      <c r="AD37" s="89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121"/>
      <c r="AW37" s="58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</row>
    <row r="38" spans="1:96" ht="32.25" customHeight="1" x14ac:dyDescent="0.2">
      <c r="A38" s="6">
        <v>59</v>
      </c>
      <c r="B38" s="12"/>
      <c r="C38" s="12"/>
      <c r="D38" s="117" t="s">
        <v>166</v>
      </c>
      <c r="E38" s="250"/>
      <c r="F38" s="12" t="str">
        <f t="shared" si="6"/>
        <v>В2-4</v>
      </c>
      <c r="G38" s="119"/>
      <c r="H38" s="113"/>
      <c r="I38" s="120"/>
      <c r="J38" s="113"/>
      <c r="K38" s="120"/>
      <c r="L38" s="113"/>
      <c r="M38" s="15"/>
      <c r="N38" s="114">
        <v>17697</v>
      </c>
      <c r="O38" s="12">
        <v>4.3</v>
      </c>
      <c r="P38" s="6">
        <f t="shared" si="7"/>
        <v>76097</v>
      </c>
      <c r="Q38" s="6">
        <f t="shared" si="0"/>
        <v>260252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89"/>
      <c r="AC38" s="89"/>
      <c r="AD38" s="89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121"/>
      <c r="AW38" s="58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</row>
    <row r="39" spans="1:96" ht="32.25" customHeight="1" x14ac:dyDescent="0.2">
      <c r="A39" s="6">
        <v>61</v>
      </c>
      <c r="B39" s="12"/>
      <c r="C39" s="12"/>
      <c r="D39" s="122" t="s">
        <v>128</v>
      </c>
      <c r="E39" s="250"/>
      <c r="F39" s="12" t="str">
        <f t="shared" si="2"/>
        <v>В2-4</v>
      </c>
      <c r="G39" s="119"/>
      <c r="H39" s="113"/>
      <c r="I39" s="120"/>
      <c r="J39" s="113"/>
      <c r="K39" s="120"/>
      <c r="L39" s="113"/>
      <c r="M39" s="15"/>
      <c r="N39" s="114">
        <v>17697</v>
      </c>
      <c r="O39" s="12">
        <v>4.3499999999999996</v>
      </c>
      <c r="P39" s="6">
        <f t="shared" si="3"/>
        <v>76982</v>
      </c>
      <c r="Q39" s="6">
        <f t="shared" si="0"/>
        <v>263278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89"/>
      <c r="AC39" s="89"/>
      <c r="AD39" s="89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121">
        <v>1.42</v>
      </c>
      <c r="AW39" s="58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</row>
    <row r="40" spans="1:96" ht="32.25" customHeight="1" x14ac:dyDescent="0.2">
      <c r="A40" s="6">
        <v>62</v>
      </c>
      <c r="B40" s="12"/>
      <c r="C40" s="12"/>
      <c r="D40" s="117" t="s">
        <v>166</v>
      </c>
      <c r="E40" s="250"/>
      <c r="F40" s="12" t="str">
        <f t="shared" si="2"/>
        <v>В2-1</v>
      </c>
      <c r="G40" s="119"/>
      <c r="H40" s="113"/>
      <c r="I40" s="120"/>
      <c r="J40" s="113"/>
      <c r="K40" s="120"/>
      <c r="L40" s="113"/>
      <c r="M40" s="15" t="s">
        <v>17</v>
      </c>
      <c r="N40" s="114">
        <v>17697</v>
      </c>
      <c r="O40" s="12">
        <v>5.99</v>
      </c>
      <c r="P40" s="6">
        <f t="shared" si="3"/>
        <v>106005</v>
      </c>
      <c r="Q40" s="6">
        <f t="shared" si="0"/>
        <v>362537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89"/>
      <c r="AC40" s="89"/>
      <c r="AD40" s="89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121">
        <v>1.38</v>
      </c>
      <c r="AW40" s="58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</row>
    <row r="41" spans="1:96" ht="32.25" customHeight="1" x14ac:dyDescent="0.2">
      <c r="A41" s="6">
        <v>63</v>
      </c>
      <c r="B41" s="12"/>
      <c r="C41" s="12"/>
      <c r="D41" s="122" t="s">
        <v>128</v>
      </c>
      <c r="E41" s="250"/>
      <c r="F41" s="12" t="str">
        <f t="shared" si="2"/>
        <v>В2-1</v>
      </c>
      <c r="G41" s="119"/>
      <c r="H41" s="113"/>
      <c r="I41" s="120"/>
      <c r="J41" s="113"/>
      <c r="K41" s="120"/>
      <c r="L41" s="113"/>
      <c r="M41" s="15" t="s">
        <v>17</v>
      </c>
      <c r="N41" s="114">
        <v>17697</v>
      </c>
      <c r="O41" s="12">
        <v>5.99</v>
      </c>
      <c r="P41" s="6">
        <f t="shared" si="3"/>
        <v>106005</v>
      </c>
      <c r="Q41" s="6">
        <f t="shared" si="0"/>
        <v>362537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89"/>
      <c r="AC41" s="89"/>
      <c r="AD41" s="89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121">
        <v>1.42</v>
      </c>
      <c r="AW41" s="58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</row>
    <row r="42" spans="1:96" ht="32.25" customHeight="1" x14ac:dyDescent="0.2">
      <c r="A42" s="6">
        <v>64</v>
      </c>
      <c r="B42" s="12"/>
      <c r="C42" s="12"/>
      <c r="D42" s="122" t="s">
        <v>128</v>
      </c>
      <c r="E42" s="250"/>
      <c r="F42" s="12" t="str">
        <f t="shared" si="2"/>
        <v>В2-1</v>
      </c>
      <c r="G42" s="119"/>
      <c r="H42" s="113"/>
      <c r="I42" s="120"/>
      <c r="J42" s="113"/>
      <c r="K42" s="120"/>
      <c r="L42" s="113"/>
      <c r="M42" s="15" t="s">
        <v>17</v>
      </c>
      <c r="N42" s="114">
        <v>17697</v>
      </c>
      <c r="O42" s="12">
        <v>5.83</v>
      </c>
      <c r="P42" s="6">
        <f t="shared" si="3"/>
        <v>103174</v>
      </c>
      <c r="Q42" s="6">
        <f t="shared" si="0"/>
        <v>352855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89"/>
      <c r="AC42" s="89"/>
      <c r="AD42" s="89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121"/>
      <c r="AW42" s="58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</row>
    <row r="43" spans="1:96" ht="32.25" customHeight="1" x14ac:dyDescent="0.2">
      <c r="A43" s="6">
        <v>64</v>
      </c>
      <c r="B43" s="12"/>
      <c r="C43" s="12"/>
      <c r="D43" s="117" t="s">
        <v>166</v>
      </c>
      <c r="E43" s="250"/>
      <c r="F43" s="12" t="str">
        <f t="shared" si="2"/>
        <v>В2-1</v>
      </c>
      <c r="G43" s="119"/>
      <c r="H43" s="113"/>
      <c r="I43" s="120"/>
      <c r="J43" s="113"/>
      <c r="K43" s="120"/>
      <c r="L43" s="113"/>
      <c r="M43" s="15" t="s">
        <v>17</v>
      </c>
      <c r="N43" s="114">
        <v>17697</v>
      </c>
      <c r="O43" s="12">
        <v>5.91</v>
      </c>
      <c r="P43" s="6">
        <f t="shared" si="3"/>
        <v>104589</v>
      </c>
      <c r="Q43" s="6">
        <f t="shared" si="0"/>
        <v>357694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89"/>
      <c r="AC43" s="89"/>
      <c r="AD43" s="89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121"/>
      <c r="AW43" s="58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</row>
    <row r="44" spans="1:96" ht="32.25" customHeight="1" x14ac:dyDescent="0.2">
      <c r="A44" s="6">
        <v>64</v>
      </c>
      <c r="B44" s="12"/>
      <c r="C44" s="12"/>
      <c r="D44" s="122" t="s">
        <v>128</v>
      </c>
      <c r="E44" s="250"/>
      <c r="F44" s="12" t="str">
        <f t="shared" si="2"/>
        <v>В2-2</v>
      </c>
      <c r="G44" s="119"/>
      <c r="H44" s="113"/>
      <c r="I44" s="120"/>
      <c r="J44" s="113"/>
      <c r="K44" s="120"/>
      <c r="L44" s="113"/>
      <c r="M44" s="15">
        <v>1</v>
      </c>
      <c r="N44" s="114">
        <v>17697</v>
      </c>
      <c r="O44" s="12">
        <v>5.54</v>
      </c>
      <c r="P44" s="6">
        <f t="shared" si="3"/>
        <v>98041</v>
      </c>
      <c r="Q44" s="6">
        <f t="shared" si="0"/>
        <v>335300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89"/>
      <c r="AC44" s="89"/>
      <c r="AD44" s="89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121">
        <v>1.42</v>
      </c>
      <c r="AW44" s="58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</row>
    <row r="45" spans="1:96" ht="32.25" customHeight="1" x14ac:dyDescent="0.2">
      <c r="A45" s="6">
        <v>64</v>
      </c>
      <c r="B45" s="12"/>
      <c r="C45" s="12"/>
      <c r="D45" s="122" t="s">
        <v>164</v>
      </c>
      <c r="E45" s="250"/>
      <c r="F45" s="12" t="str">
        <f t="shared" si="2"/>
        <v>В2-1</v>
      </c>
      <c r="G45" s="119"/>
      <c r="H45" s="113"/>
      <c r="I45" s="120"/>
      <c r="J45" s="113"/>
      <c r="K45" s="120"/>
      <c r="L45" s="113"/>
      <c r="M45" s="15" t="s">
        <v>17</v>
      </c>
      <c r="N45" s="114">
        <v>17697</v>
      </c>
      <c r="O45" s="12">
        <v>5.99</v>
      </c>
      <c r="P45" s="6">
        <f t="shared" si="3"/>
        <v>106005</v>
      </c>
      <c r="Q45" s="6">
        <f t="shared" si="0"/>
        <v>362537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89"/>
      <c r="AC45" s="89"/>
      <c r="AD45" s="89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121"/>
      <c r="AW45" s="58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</row>
    <row r="46" spans="1:96" ht="32.25" customHeight="1" x14ac:dyDescent="0.2">
      <c r="A46" s="6">
        <v>64</v>
      </c>
      <c r="B46" s="12"/>
      <c r="C46" s="12"/>
      <c r="D46" s="122" t="s">
        <v>128</v>
      </c>
      <c r="E46" s="250"/>
      <c r="F46" s="12" t="str">
        <f t="shared" si="2"/>
        <v>В2-1</v>
      </c>
      <c r="G46" s="119"/>
      <c r="H46" s="113"/>
      <c r="I46" s="120"/>
      <c r="J46" s="113"/>
      <c r="K46" s="120"/>
      <c r="L46" s="113"/>
      <c r="M46" s="15" t="s">
        <v>17</v>
      </c>
      <c r="N46" s="114">
        <v>17697</v>
      </c>
      <c r="O46" s="12">
        <v>5.99</v>
      </c>
      <c r="P46" s="6">
        <f t="shared" si="3"/>
        <v>106005</v>
      </c>
      <c r="Q46" s="6">
        <f t="shared" si="0"/>
        <v>362537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89"/>
      <c r="AC46" s="89"/>
      <c r="AD46" s="89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121"/>
      <c r="AW46" s="58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</row>
    <row r="47" spans="1:96" ht="32.25" customHeight="1" x14ac:dyDescent="0.2">
      <c r="A47" s="6">
        <v>65</v>
      </c>
      <c r="B47" s="12"/>
      <c r="C47" s="12"/>
      <c r="D47" s="122" t="s">
        <v>128</v>
      </c>
      <c r="E47" s="250"/>
      <c r="F47" s="12" t="str">
        <f t="shared" si="2"/>
        <v>В2-4</v>
      </c>
      <c r="G47" s="119"/>
      <c r="H47" s="113"/>
      <c r="I47" s="120"/>
      <c r="J47" s="113"/>
      <c r="K47" s="120"/>
      <c r="L47" s="113"/>
      <c r="M47" s="15"/>
      <c r="N47" s="114">
        <v>17697</v>
      </c>
      <c r="O47" s="12">
        <v>4.3499999999999996</v>
      </c>
      <c r="P47" s="6">
        <f t="shared" si="3"/>
        <v>76982</v>
      </c>
      <c r="Q47" s="6">
        <f t="shared" si="0"/>
        <v>263278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89"/>
      <c r="AC47" s="89"/>
      <c r="AD47" s="89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121">
        <v>1.42</v>
      </c>
      <c r="AW47" s="58" t="e">
        <f>(AV47*17697*1.1+#REF!*AV47*17697*1.1/100+#REF!+#REF!+#REF!)*1.3-#REF!-#REF!-#REF!-#REF!-#REF!</f>
        <v>#REF!</v>
      </c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</row>
    <row r="48" spans="1:96" ht="32.25" customHeight="1" x14ac:dyDescent="0.2">
      <c r="A48" s="6">
        <v>66</v>
      </c>
      <c r="B48" s="12"/>
      <c r="C48" s="12"/>
      <c r="D48" s="122" t="s">
        <v>128</v>
      </c>
      <c r="E48" s="250"/>
      <c r="F48" s="12" t="str">
        <f t="shared" si="2"/>
        <v>В2-4</v>
      </c>
      <c r="G48" s="119"/>
      <c r="H48" s="113"/>
      <c r="I48" s="120"/>
      <c r="J48" s="113"/>
      <c r="K48" s="120"/>
      <c r="L48" s="113"/>
      <c r="M48" s="15"/>
      <c r="N48" s="114">
        <v>17697</v>
      </c>
      <c r="O48" s="12">
        <v>4.21</v>
      </c>
      <c r="P48" s="6">
        <f t="shared" si="3"/>
        <v>74504</v>
      </c>
      <c r="Q48" s="6">
        <f t="shared" si="0"/>
        <v>254804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89"/>
      <c r="AC48" s="89"/>
      <c r="AD48" s="89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121"/>
      <c r="AW48" s="58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</row>
    <row r="49" spans="1:96" ht="32.25" customHeight="1" x14ac:dyDescent="0.2">
      <c r="A49" s="6">
        <v>67</v>
      </c>
      <c r="B49" s="12"/>
      <c r="C49" s="12"/>
      <c r="D49" s="122" t="s">
        <v>142</v>
      </c>
      <c r="E49" s="250"/>
      <c r="F49" s="12" t="s">
        <v>161</v>
      </c>
      <c r="G49" s="119"/>
      <c r="H49" s="113"/>
      <c r="I49" s="120"/>
      <c r="J49" s="113"/>
      <c r="K49" s="120"/>
      <c r="L49" s="113"/>
      <c r="M49" s="15"/>
      <c r="N49" s="114">
        <v>17697</v>
      </c>
      <c r="O49" s="12">
        <v>5.0199999999999996</v>
      </c>
      <c r="P49" s="6">
        <f t="shared" si="3"/>
        <v>88839</v>
      </c>
      <c r="Q49" s="6">
        <f t="shared" si="0"/>
        <v>303829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89"/>
      <c r="AC49" s="89"/>
      <c r="AD49" s="89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121"/>
      <c r="AW49" s="58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</row>
    <row r="50" spans="1:96" ht="32.25" customHeight="1" x14ac:dyDescent="0.2">
      <c r="A50" s="6">
        <v>69</v>
      </c>
      <c r="B50" s="12"/>
      <c r="C50" s="12"/>
      <c r="D50" s="122" t="s">
        <v>164</v>
      </c>
      <c r="E50" s="250"/>
      <c r="F50" s="12" t="str">
        <f t="shared" ref="F50:F57" si="8">IF(M50="высшая","В2-1",IF(M50=1,"В2-2",IF(M50=2,"В2-3","В2-4")))</f>
        <v>В2-1</v>
      </c>
      <c r="G50" s="119"/>
      <c r="H50" s="113"/>
      <c r="I50" s="120"/>
      <c r="J50" s="113"/>
      <c r="K50" s="120"/>
      <c r="L50" s="113"/>
      <c r="M50" s="15" t="s">
        <v>17</v>
      </c>
      <c r="N50" s="114">
        <v>17697</v>
      </c>
      <c r="O50" s="12">
        <v>5.91</v>
      </c>
      <c r="P50" s="6">
        <f t="shared" si="3"/>
        <v>104589</v>
      </c>
      <c r="Q50" s="6">
        <f t="shared" si="0"/>
        <v>357694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89"/>
      <c r="AC50" s="89"/>
      <c r="AD50" s="89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121"/>
      <c r="AW50" s="58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</row>
    <row r="51" spans="1:96" ht="32.25" customHeight="1" x14ac:dyDescent="0.2">
      <c r="A51" s="6">
        <v>72</v>
      </c>
      <c r="B51" s="12"/>
      <c r="C51" s="12"/>
      <c r="D51" s="122" t="s">
        <v>164</v>
      </c>
      <c r="E51" s="250"/>
      <c r="F51" s="12" t="str">
        <f t="shared" si="8"/>
        <v>В2-1</v>
      </c>
      <c r="G51" s="119"/>
      <c r="H51" s="113"/>
      <c r="I51" s="120"/>
      <c r="J51" s="113"/>
      <c r="K51" s="120"/>
      <c r="L51" s="113"/>
      <c r="M51" s="15" t="s">
        <v>17</v>
      </c>
      <c r="N51" s="114">
        <v>17697</v>
      </c>
      <c r="O51" s="12">
        <v>5.91</v>
      </c>
      <c r="P51" s="6">
        <f t="shared" si="3"/>
        <v>104589</v>
      </c>
      <c r="Q51" s="6">
        <f t="shared" si="0"/>
        <v>357694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89"/>
      <c r="AC51" s="89"/>
      <c r="AD51" s="89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121"/>
      <c r="AW51" s="58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</row>
    <row r="52" spans="1:96" ht="32.25" customHeight="1" x14ac:dyDescent="0.2">
      <c r="A52" s="6">
        <v>74</v>
      </c>
      <c r="B52" s="12"/>
      <c r="C52" s="12"/>
      <c r="D52" s="118" t="s">
        <v>164</v>
      </c>
      <c r="E52" s="250"/>
      <c r="F52" s="12" t="str">
        <f t="shared" si="8"/>
        <v>В2-1</v>
      </c>
      <c r="G52" s="119"/>
      <c r="H52" s="113"/>
      <c r="I52" s="120"/>
      <c r="J52" s="113"/>
      <c r="K52" s="120"/>
      <c r="L52" s="113"/>
      <c r="M52" s="15" t="s">
        <v>17</v>
      </c>
      <c r="N52" s="114">
        <v>17697</v>
      </c>
      <c r="O52" s="12">
        <v>5.99</v>
      </c>
      <c r="P52" s="6">
        <f t="shared" si="3"/>
        <v>106005</v>
      </c>
      <c r="Q52" s="6">
        <f t="shared" si="0"/>
        <v>362537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89"/>
      <c r="AC52" s="89"/>
      <c r="AD52" s="89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121"/>
      <c r="AW52" s="58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</row>
    <row r="53" spans="1:96" ht="32.25" customHeight="1" x14ac:dyDescent="0.2">
      <c r="A53" s="6">
        <v>75</v>
      </c>
      <c r="B53" s="12"/>
      <c r="C53" s="12"/>
      <c r="D53" s="117" t="s">
        <v>166</v>
      </c>
      <c r="E53" s="250"/>
      <c r="F53" s="12" t="str">
        <f t="shared" si="8"/>
        <v>В2-1</v>
      </c>
      <c r="G53" s="119"/>
      <c r="H53" s="113"/>
      <c r="I53" s="120"/>
      <c r="J53" s="113"/>
      <c r="K53" s="120"/>
      <c r="L53" s="113"/>
      <c r="M53" s="15" t="s">
        <v>17</v>
      </c>
      <c r="N53" s="114">
        <v>17697</v>
      </c>
      <c r="O53" s="12">
        <v>5.91</v>
      </c>
      <c r="P53" s="6">
        <f t="shared" si="3"/>
        <v>104589</v>
      </c>
      <c r="Q53" s="6">
        <f t="shared" si="0"/>
        <v>357694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89"/>
      <c r="AC53" s="89"/>
      <c r="AD53" s="89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121"/>
      <c r="AW53" s="58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</row>
    <row r="54" spans="1:96" ht="32.25" customHeight="1" x14ac:dyDescent="0.2">
      <c r="A54" s="6">
        <v>77</v>
      </c>
      <c r="B54" s="12"/>
      <c r="C54" s="12"/>
      <c r="D54" s="122" t="s">
        <v>128</v>
      </c>
      <c r="E54" s="250"/>
      <c r="F54" s="12" t="str">
        <f t="shared" si="8"/>
        <v>В2-4</v>
      </c>
      <c r="G54" s="119"/>
      <c r="H54" s="113"/>
      <c r="I54" s="120"/>
      <c r="J54" s="113"/>
      <c r="K54" s="120"/>
      <c r="L54" s="113"/>
      <c r="M54" s="15"/>
      <c r="N54" s="114">
        <v>17697</v>
      </c>
      <c r="O54" s="12">
        <v>4.17</v>
      </c>
      <c r="P54" s="6">
        <f t="shared" si="3"/>
        <v>73796</v>
      </c>
      <c r="Q54" s="6">
        <f t="shared" si="0"/>
        <v>252382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89"/>
      <c r="AC54" s="89"/>
      <c r="AD54" s="89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121"/>
      <c r="AW54" s="58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</row>
    <row r="55" spans="1:96" ht="32.25" customHeight="1" x14ac:dyDescent="0.2">
      <c r="A55" s="6">
        <v>78</v>
      </c>
      <c r="B55" s="12"/>
      <c r="C55" s="12"/>
      <c r="D55" s="122" t="s">
        <v>128</v>
      </c>
      <c r="E55" s="250"/>
      <c r="F55" s="12" t="str">
        <f t="shared" si="8"/>
        <v>В2-4</v>
      </c>
      <c r="G55" s="119"/>
      <c r="H55" s="113"/>
      <c r="I55" s="120"/>
      <c r="J55" s="113"/>
      <c r="K55" s="120"/>
      <c r="L55" s="113"/>
      <c r="M55" s="15"/>
      <c r="N55" s="114">
        <v>17697</v>
      </c>
      <c r="O55" s="12">
        <v>4.26</v>
      </c>
      <c r="P55" s="6">
        <f t="shared" si="3"/>
        <v>75389</v>
      </c>
      <c r="Q55" s="6">
        <f t="shared" si="0"/>
        <v>257830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89"/>
      <c r="AC55" s="89"/>
      <c r="AD55" s="89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121"/>
      <c r="AW55" s="58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</row>
    <row r="56" spans="1:96" ht="32.25" customHeight="1" x14ac:dyDescent="0.2">
      <c r="A56" s="6">
        <v>79</v>
      </c>
      <c r="B56" s="12"/>
      <c r="C56" s="12"/>
      <c r="D56" s="122" t="s">
        <v>128</v>
      </c>
      <c r="E56" s="250"/>
      <c r="F56" s="12" t="str">
        <f t="shared" si="8"/>
        <v>В2-4</v>
      </c>
      <c r="G56" s="119"/>
      <c r="H56" s="113"/>
      <c r="I56" s="120"/>
      <c r="J56" s="113"/>
      <c r="K56" s="120"/>
      <c r="L56" s="113"/>
      <c r="M56" s="15"/>
      <c r="N56" s="114">
        <v>17697</v>
      </c>
      <c r="O56" s="12">
        <v>4.7699999999999996</v>
      </c>
      <c r="P56" s="6">
        <f t="shared" si="3"/>
        <v>84415</v>
      </c>
      <c r="Q56" s="6">
        <f>ROUND(P56*3.42,0)</f>
        <v>288699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89"/>
      <c r="AC56" s="89"/>
      <c r="AD56" s="89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121"/>
      <c r="AW56" s="58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</row>
    <row r="57" spans="1:96" ht="32.25" customHeight="1" x14ac:dyDescent="0.2">
      <c r="A57" s="6">
        <v>80</v>
      </c>
      <c r="B57" s="12"/>
      <c r="C57" s="12"/>
      <c r="D57" s="122" t="s">
        <v>164</v>
      </c>
      <c r="E57" s="250"/>
      <c r="F57" s="12" t="str">
        <f t="shared" si="8"/>
        <v>В2-2</v>
      </c>
      <c r="G57" s="119"/>
      <c r="H57" s="113"/>
      <c r="I57" s="120"/>
      <c r="J57" s="113"/>
      <c r="K57" s="120"/>
      <c r="L57" s="113"/>
      <c r="M57" s="15">
        <v>1</v>
      </c>
      <c r="N57" s="114">
        <v>17697</v>
      </c>
      <c r="O57" s="12">
        <v>5.21</v>
      </c>
      <c r="P57" s="6">
        <f t="shared" si="3"/>
        <v>92201</v>
      </c>
      <c r="Q57" s="6">
        <f t="shared" si="0"/>
        <v>315327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89"/>
      <c r="AC57" s="89"/>
      <c r="AD57" s="89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121">
        <v>1.42</v>
      </c>
      <c r="AW57" s="58" t="e">
        <f>(AV57*17697*1.1+#REF!*AV57*17697*1.1/100+#REF!+#REF!+#REF!)*1.3-#REF!-#REF!-#REF!-#REF!-#REF!</f>
        <v>#REF!</v>
      </c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</row>
    <row r="58" spans="1:96" ht="32.25" customHeight="1" x14ac:dyDescent="0.2">
      <c r="A58" s="9"/>
      <c r="B58" s="9"/>
      <c r="C58" s="9"/>
      <c r="D58" s="17"/>
      <c r="E58" s="252"/>
      <c r="F58" s="9"/>
      <c r="G58" s="97"/>
      <c r="H58" s="97"/>
      <c r="I58" s="97"/>
      <c r="J58" s="97"/>
      <c r="K58" s="97"/>
      <c r="L58" s="97"/>
      <c r="M58" s="7"/>
      <c r="N58" s="9"/>
      <c r="O58" s="9"/>
      <c r="P58" s="9"/>
      <c r="Q58" s="9"/>
      <c r="R58" s="4"/>
      <c r="S58" s="4"/>
      <c r="T58" s="4"/>
      <c r="U58" s="4"/>
      <c r="V58" s="4"/>
      <c r="W58" s="4"/>
      <c r="X58" s="4"/>
      <c r="Y58" s="4"/>
      <c r="Z58" s="4"/>
      <c r="AA58" s="4"/>
      <c r="AB58" s="89"/>
      <c r="AC58" s="89"/>
      <c r="AD58" s="89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 t="e">
        <f>SUMPRODUCT(AW17:AW57,#REF!)*7</f>
        <v>#REF!</v>
      </c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</row>
    <row r="59" spans="1:96" x14ac:dyDescent="0.2">
      <c r="A59" s="9"/>
      <c r="B59" s="9"/>
      <c r="C59" s="9"/>
      <c r="D59" s="28"/>
      <c r="E59" s="253"/>
      <c r="F59" s="28"/>
      <c r="G59" s="98"/>
      <c r="H59" s="98"/>
      <c r="I59" s="98"/>
      <c r="J59" s="98"/>
      <c r="K59" s="98"/>
      <c r="L59" s="98"/>
      <c r="M59" s="7"/>
      <c r="N59" s="19"/>
      <c r="O59" s="19"/>
      <c r="P59" s="19"/>
      <c r="Q59" s="19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</row>
    <row r="60" spans="1:96" x14ac:dyDescent="0.2">
      <c r="A60" s="9"/>
      <c r="B60" s="9"/>
      <c r="C60" s="9"/>
      <c r="D60" s="28"/>
      <c r="E60" s="253"/>
      <c r="F60" s="28"/>
      <c r="G60" s="98"/>
      <c r="H60" s="98"/>
      <c r="I60" s="98"/>
      <c r="J60" s="98"/>
      <c r="K60" s="98"/>
      <c r="L60" s="98"/>
      <c r="M60" s="7"/>
      <c r="N60" s="19"/>
      <c r="O60" s="19"/>
      <c r="P60" s="19"/>
      <c r="Q60" s="19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</row>
    <row r="61" spans="1:96" x14ac:dyDescent="0.2">
      <c r="A61" s="9"/>
      <c r="B61" s="9"/>
      <c r="C61" s="9"/>
      <c r="E61" s="253"/>
      <c r="F61" s="28"/>
      <c r="G61" s="98"/>
      <c r="H61" s="98"/>
      <c r="I61" s="98"/>
      <c r="J61" s="98"/>
      <c r="K61" s="98"/>
      <c r="L61" s="98"/>
      <c r="M61" s="7"/>
      <c r="N61" s="19"/>
      <c r="O61" s="19"/>
      <c r="P61" s="19"/>
      <c r="Q61" s="19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</row>
    <row r="62" spans="1:96" x14ac:dyDescent="0.2">
      <c r="A62" s="9"/>
      <c r="B62" s="9"/>
      <c r="C62" s="9"/>
      <c r="E62" s="253"/>
      <c r="F62" s="28"/>
      <c r="G62" s="98"/>
      <c r="H62" s="98"/>
      <c r="I62" s="98"/>
      <c r="J62" s="98"/>
      <c r="K62" s="98"/>
      <c r="L62" s="98"/>
      <c r="M62" s="7"/>
      <c r="N62" s="19"/>
      <c r="O62" s="19"/>
      <c r="P62" s="19"/>
      <c r="Q62" s="19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</row>
    <row r="63" spans="1:96" x14ac:dyDescent="0.2">
      <c r="A63" s="9"/>
      <c r="B63" s="9"/>
      <c r="C63" s="9"/>
      <c r="D63" s="28"/>
      <c r="F63" s="28"/>
      <c r="J63" s="98"/>
      <c r="K63" s="98"/>
      <c r="L63" s="98"/>
      <c r="M63" s="7"/>
      <c r="N63" s="19"/>
      <c r="O63" s="19"/>
      <c r="P63" s="19"/>
      <c r="Q63" s="19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</row>
    <row r="64" spans="1:96" x14ac:dyDescent="0.2">
      <c r="A64" s="9"/>
      <c r="B64" s="9"/>
      <c r="C64" s="9"/>
      <c r="D64" s="28"/>
      <c r="J64" s="99"/>
      <c r="K64" s="99"/>
      <c r="L64" s="99"/>
      <c r="M64" s="7"/>
      <c r="N64" s="19"/>
      <c r="O64" s="19"/>
      <c r="P64" s="19"/>
      <c r="Q64" s="19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</row>
    <row r="65" spans="1:96" x14ac:dyDescent="0.2">
      <c r="A65" s="9"/>
      <c r="B65" s="9"/>
      <c r="C65" s="9"/>
      <c r="D65" s="28"/>
      <c r="F65" s="28"/>
      <c r="J65" s="98"/>
      <c r="K65" s="98"/>
      <c r="L65" s="98"/>
      <c r="M65" s="8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</row>
    <row r="66" spans="1:96" x14ac:dyDescent="0.2">
      <c r="A66" s="9"/>
      <c r="B66" s="9"/>
      <c r="C66" s="9"/>
      <c r="J66" s="98"/>
      <c r="K66" s="98"/>
      <c r="L66" s="98"/>
      <c r="M66" s="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</row>
    <row r="67" spans="1:96" x14ac:dyDescent="0.2">
      <c r="A67" s="9"/>
      <c r="B67" s="9"/>
      <c r="C67" s="9"/>
      <c r="D67" s="28"/>
      <c r="F67" s="28"/>
      <c r="J67" s="98"/>
      <c r="K67" s="98"/>
      <c r="L67" s="98"/>
      <c r="M67" s="8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</row>
    <row r="68" spans="1:96" x14ac:dyDescent="0.2">
      <c r="A68" s="9"/>
      <c r="B68" s="9"/>
      <c r="C68" s="9"/>
      <c r="D68" s="28"/>
      <c r="F68" s="28"/>
      <c r="J68" s="98"/>
      <c r="K68" s="98"/>
      <c r="L68" s="98"/>
      <c r="M68" s="8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</row>
    <row r="69" spans="1:96" x14ac:dyDescent="0.2">
      <c r="A69" s="9"/>
      <c r="B69" s="9"/>
      <c r="C69" s="9"/>
      <c r="D69" s="28"/>
      <c r="F69" s="28"/>
      <c r="J69" s="98"/>
      <c r="K69" s="98"/>
      <c r="L69" s="98"/>
      <c r="M69" s="8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</row>
    <row r="70" spans="1:96" x14ac:dyDescent="0.2">
      <c r="A70" s="9"/>
      <c r="B70" s="9"/>
      <c r="C70" s="9"/>
      <c r="D70" s="28"/>
      <c r="F70" s="28"/>
      <c r="J70" s="98"/>
      <c r="K70" s="98"/>
      <c r="L70" s="98"/>
      <c r="M70" s="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</row>
    <row r="71" spans="1:96" x14ac:dyDescent="0.2">
      <c r="A71" s="9"/>
      <c r="B71" s="9"/>
      <c r="C71" s="9"/>
      <c r="D71" s="17"/>
      <c r="E71" s="253"/>
      <c r="F71" s="9"/>
      <c r="G71" s="98"/>
      <c r="H71" s="98"/>
      <c r="I71" s="98"/>
      <c r="J71" s="98"/>
      <c r="K71" s="98"/>
      <c r="L71" s="98"/>
      <c r="M71" s="8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</row>
    <row r="72" spans="1:96" x14ac:dyDescent="0.2">
      <c r="A72" s="9"/>
      <c r="B72" s="9"/>
      <c r="C72" s="9"/>
      <c r="D72" s="17"/>
      <c r="E72" s="253"/>
      <c r="F72" s="9"/>
      <c r="G72" s="98"/>
      <c r="H72" s="98"/>
      <c r="I72" s="98"/>
      <c r="J72" s="98"/>
      <c r="K72" s="98"/>
      <c r="L72" s="98"/>
      <c r="M72" s="8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</row>
    <row r="73" spans="1:96" x14ac:dyDescent="0.2">
      <c r="A73" s="9"/>
      <c r="B73" s="9"/>
      <c r="C73" s="9"/>
      <c r="D73" s="17"/>
      <c r="E73" s="253"/>
      <c r="F73" s="9"/>
      <c r="G73" s="98"/>
      <c r="H73" s="98"/>
      <c r="I73" s="98"/>
      <c r="J73" s="98"/>
      <c r="K73" s="98"/>
      <c r="L73" s="98"/>
      <c r="M73" s="8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</row>
    <row r="74" spans="1:96" x14ac:dyDescent="0.2">
      <c r="A74" s="9"/>
      <c r="B74" s="9"/>
      <c r="C74" s="9"/>
      <c r="D74" s="17"/>
      <c r="E74" s="253"/>
      <c r="F74" s="9"/>
      <c r="G74" s="98"/>
      <c r="H74" s="98"/>
      <c r="I74" s="98"/>
      <c r="J74" s="98"/>
      <c r="K74" s="98"/>
      <c r="L74" s="98"/>
      <c r="M74" s="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</row>
    <row r="75" spans="1:96" x14ac:dyDescent="0.2">
      <c r="A75" s="9"/>
      <c r="B75" s="9"/>
      <c r="C75" s="9"/>
      <c r="D75" s="17"/>
      <c r="E75" s="253"/>
      <c r="F75" s="9"/>
      <c r="G75" s="98"/>
      <c r="H75" s="98"/>
      <c r="I75" s="98"/>
      <c r="J75" s="98"/>
      <c r="K75" s="98"/>
      <c r="L75" s="98"/>
      <c r="M75" s="8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</row>
    <row r="76" spans="1:96" x14ac:dyDescent="0.2">
      <c r="A76" s="9"/>
      <c r="B76" s="9"/>
      <c r="C76" s="9"/>
      <c r="D76" s="17"/>
      <c r="E76" s="253"/>
      <c r="F76" s="9"/>
      <c r="G76" s="98"/>
      <c r="H76" s="98"/>
      <c r="I76" s="98"/>
      <c r="J76" s="98"/>
      <c r="K76" s="98"/>
      <c r="L76" s="98"/>
      <c r="M76" s="8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</row>
    <row r="77" spans="1:96" x14ac:dyDescent="0.2">
      <c r="A77" s="9"/>
      <c r="B77" s="9"/>
      <c r="C77" s="9"/>
      <c r="D77" s="17"/>
      <c r="E77" s="253"/>
      <c r="F77" s="9"/>
      <c r="G77" s="98"/>
      <c r="H77" s="98"/>
      <c r="I77" s="98"/>
      <c r="J77" s="98"/>
      <c r="K77" s="98"/>
      <c r="L77" s="98"/>
      <c r="M77" s="8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</row>
    <row r="78" spans="1:96" x14ac:dyDescent="0.2">
      <c r="A78" s="9"/>
      <c r="B78" s="9"/>
      <c r="C78" s="9"/>
      <c r="D78" s="17"/>
      <c r="E78" s="253"/>
      <c r="F78" s="9"/>
      <c r="G78" s="98"/>
      <c r="H78" s="98"/>
      <c r="I78" s="98"/>
      <c r="J78" s="98"/>
      <c r="K78" s="98"/>
      <c r="L78" s="98"/>
      <c r="M78" s="8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</row>
    <row r="79" spans="1:96" x14ac:dyDescent="0.2">
      <c r="A79" s="9"/>
      <c r="B79" s="9"/>
      <c r="C79" s="9"/>
      <c r="D79" s="17"/>
      <c r="E79" s="253"/>
      <c r="F79" s="9"/>
      <c r="G79" s="98"/>
      <c r="H79" s="98"/>
      <c r="I79" s="98"/>
      <c r="J79" s="98"/>
      <c r="K79" s="98"/>
      <c r="L79" s="98"/>
      <c r="M79" s="8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</row>
    <row r="80" spans="1:96" x14ac:dyDescent="0.2">
      <c r="A80" s="9"/>
      <c r="B80" s="9"/>
      <c r="C80" s="9"/>
      <c r="D80" s="17"/>
      <c r="E80" s="253"/>
      <c r="F80" s="9"/>
      <c r="G80" s="98"/>
      <c r="H80" s="98"/>
      <c r="I80" s="98"/>
      <c r="J80" s="98"/>
      <c r="K80" s="98"/>
      <c r="L80" s="98"/>
      <c r="M80" s="8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</row>
    <row r="81" spans="1:96" x14ac:dyDescent="0.2">
      <c r="A81" s="9"/>
      <c r="B81" s="9"/>
      <c r="C81" s="9"/>
      <c r="D81" s="17"/>
      <c r="E81" s="253"/>
      <c r="F81" s="9"/>
      <c r="G81" s="98"/>
      <c r="H81" s="98"/>
      <c r="I81" s="98"/>
      <c r="J81" s="98"/>
      <c r="K81" s="98"/>
      <c r="L81" s="98"/>
      <c r="M81" s="8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</row>
    <row r="82" spans="1:96" x14ac:dyDescent="0.2">
      <c r="A82" s="9"/>
      <c r="B82" s="9"/>
      <c r="C82" s="9"/>
      <c r="D82" s="17"/>
      <c r="E82" s="253"/>
      <c r="F82" s="9"/>
      <c r="G82" s="98"/>
      <c r="H82" s="98"/>
      <c r="I82" s="98"/>
      <c r="J82" s="98"/>
      <c r="K82" s="98"/>
      <c r="L82" s="98"/>
      <c r="M82" s="8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</row>
    <row r="83" spans="1:96" x14ac:dyDescent="0.2">
      <c r="A83" s="9"/>
      <c r="B83" s="9"/>
      <c r="C83" s="9"/>
      <c r="D83" s="17"/>
      <c r="E83" s="253"/>
      <c r="F83" s="9"/>
      <c r="G83" s="98"/>
      <c r="H83" s="98"/>
      <c r="I83" s="98"/>
      <c r="J83" s="98"/>
      <c r="K83" s="98"/>
      <c r="L83" s="98"/>
      <c r="M83" s="8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</row>
    <row r="84" spans="1:96" x14ac:dyDescent="0.2">
      <c r="A84" s="9"/>
      <c r="B84" s="9"/>
      <c r="C84" s="9"/>
      <c r="D84" s="17"/>
      <c r="E84" s="253"/>
      <c r="F84" s="9"/>
      <c r="G84" s="98"/>
      <c r="H84" s="98"/>
      <c r="I84" s="98"/>
      <c r="J84" s="98"/>
      <c r="K84" s="98"/>
      <c r="L84" s="98"/>
      <c r="M84" s="8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</row>
    <row r="85" spans="1:96" x14ac:dyDescent="0.2">
      <c r="A85" s="9"/>
      <c r="B85" s="9"/>
      <c r="C85" s="9"/>
      <c r="D85" s="17"/>
      <c r="E85" s="253"/>
      <c r="F85" s="9"/>
      <c r="G85" s="98"/>
      <c r="H85" s="98"/>
      <c r="I85" s="98"/>
      <c r="J85" s="98"/>
      <c r="K85" s="98"/>
      <c r="L85" s="98"/>
      <c r="M85" s="8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</row>
    <row r="86" spans="1:96" x14ac:dyDescent="0.2">
      <c r="A86" s="9"/>
      <c r="B86" s="9"/>
      <c r="C86" s="9"/>
      <c r="D86" s="17"/>
      <c r="E86" s="253"/>
      <c r="F86" s="9"/>
      <c r="G86" s="98"/>
      <c r="H86" s="98"/>
      <c r="I86" s="98"/>
      <c r="J86" s="98"/>
      <c r="K86" s="98"/>
      <c r="L86" s="98"/>
      <c r="M86" s="8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</row>
    <row r="87" spans="1:96" x14ac:dyDescent="0.2">
      <c r="A87" s="9"/>
      <c r="B87" s="9"/>
      <c r="C87" s="9"/>
      <c r="D87" s="17"/>
      <c r="E87" s="253"/>
      <c r="F87" s="9"/>
      <c r="G87" s="98"/>
      <c r="H87" s="98"/>
      <c r="I87" s="98"/>
      <c r="J87" s="98"/>
      <c r="K87" s="98"/>
      <c r="L87" s="98"/>
      <c r="M87" s="8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</row>
    <row r="88" spans="1:96" x14ac:dyDescent="0.2">
      <c r="A88" s="9"/>
      <c r="B88" s="9"/>
      <c r="C88" s="9"/>
      <c r="D88" s="17"/>
      <c r="E88" s="253"/>
      <c r="F88" s="9"/>
      <c r="G88" s="98"/>
      <c r="H88" s="98"/>
      <c r="I88" s="98"/>
      <c r="J88" s="98"/>
      <c r="K88" s="98"/>
      <c r="L88" s="98"/>
      <c r="M88" s="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</row>
    <row r="89" spans="1:96" x14ac:dyDescent="0.2">
      <c r="A89" s="9"/>
      <c r="B89" s="9"/>
      <c r="C89" s="9"/>
      <c r="D89" s="17"/>
      <c r="E89" s="253"/>
      <c r="F89" s="9"/>
      <c r="G89" s="98"/>
      <c r="H89" s="98"/>
      <c r="I89" s="98"/>
      <c r="J89" s="98"/>
      <c r="K89" s="98"/>
      <c r="L89" s="98"/>
      <c r="M89" s="8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</row>
    <row r="90" spans="1:96" x14ac:dyDescent="0.2">
      <c r="A90" s="9"/>
      <c r="B90" s="9"/>
      <c r="C90" s="9"/>
      <c r="D90" s="17"/>
      <c r="E90" s="253"/>
      <c r="F90" s="9"/>
      <c r="G90" s="98"/>
      <c r="H90" s="98"/>
      <c r="I90" s="98"/>
      <c r="J90" s="98"/>
      <c r="K90" s="98"/>
      <c r="L90" s="98"/>
      <c r="M90" s="8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</row>
    <row r="91" spans="1:96" x14ac:dyDescent="0.2">
      <c r="A91" s="9"/>
      <c r="B91" s="9"/>
      <c r="C91" s="9"/>
      <c r="D91" s="17"/>
      <c r="E91" s="253"/>
      <c r="F91" s="9"/>
      <c r="G91" s="98"/>
      <c r="H91" s="98"/>
      <c r="I91" s="98"/>
      <c r="J91" s="98"/>
      <c r="K91" s="98"/>
      <c r="L91" s="98"/>
      <c r="M91" s="8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</row>
    <row r="92" spans="1:96" x14ac:dyDescent="0.2">
      <c r="A92" s="9"/>
      <c r="B92" s="9"/>
      <c r="C92" s="9"/>
      <c r="D92" s="17"/>
      <c r="E92" s="253"/>
      <c r="F92" s="9"/>
      <c r="G92" s="98"/>
      <c r="H92" s="98"/>
      <c r="I92" s="98"/>
      <c r="J92" s="98"/>
      <c r="K92" s="98"/>
      <c r="L92" s="98"/>
      <c r="M92" s="8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</row>
    <row r="93" spans="1:96" x14ac:dyDescent="0.2">
      <c r="A93" s="9"/>
      <c r="B93" s="9"/>
      <c r="C93" s="9"/>
      <c r="D93" s="17"/>
      <c r="E93" s="253"/>
      <c r="F93" s="9"/>
      <c r="G93" s="98"/>
      <c r="H93" s="98"/>
      <c r="I93" s="98"/>
      <c r="J93" s="98"/>
      <c r="K93" s="98"/>
      <c r="L93" s="98"/>
      <c r="M93" s="8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</row>
    <row r="94" spans="1:96" x14ac:dyDescent="0.2">
      <c r="A94" s="9"/>
      <c r="B94" s="9"/>
      <c r="C94" s="9"/>
      <c r="D94" s="17"/>
      <c r="E94" s="253"/>
      <c r="F94" s="9"/>
      <c r="G94" s="98"/>
      <c r="H94" s="98"/>
      <c r="I94" s="98"/>
      <c r="J94" s="98"/>
      <c r="K94" s="98"/>
      <c r="L94" s="98"/>
      <c r="M94" s="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</row>
    <row r="95" spans="1:96" x14ac:dyDescent="0.2">
      <c r="A95" s="9"/>
      <c r="B95" s="9"/>
      <c r="C95" s="9"/>
      <c r="D95" s="17"/>
      <c r="E95" s="253"/>
      <c r="F95" s="9"/>
      <c r="G95" s="98"/>
      <c r="H95" s="98"/>
      <c r="I95" s="98"/>
      <c r="J95" s="98"/>
      <c r="K95" s="98"/>
      <c r="L95" s="98"/>
      <c r="M95" s="8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</row>
    <row r="96" spans="1:96" x14ac:dyDescent="0.2">
      <c r="A96" s="9"/>
      <c r="B96" s="9"/>
      <c r="C96" s="9"/>
      <c r="D96" s="17"/>
      <c r="E96" s="253"/>
      <c r="F96" s="9"/>
      <c r="G96" s="98"/>
      <c r="H96" s="98"/>
      <c r="I96" s="98"/>
      <c r="J96" s="98"/>
      <c r="K96" s="98"/>
      <c r="L96" s="98"/>
      <c r="M96" s="8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</row>
    <row r="97" spans="1:96" x14ac:dyDescent="0.2">
      <c r="A97" s="9"/>
      <c r="B97" s="9"/>
      <c r="C97" s="9"/>
      <c r="D97" s="17"/>
      <c r="E97" s="253"/>
      <c r="F97" s="9"/>
      <c r="G97" s="98"/>
      <c r="H97" s="98"/>
      <c r="I97" s="98"/>
      <c r="J97" s="98"/>
      <c r="K97" s="98"/>
      <c r="L97" s="98"/>
      <c r="M97" s="8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</row>
    <row r="98" spans="1:96" x14ac:dyDescent="0.2">
      <c r="A98" s="9"/>
      <c r="B98" s="9"/>
      <c r="C98" s="9"/>
      <c r="D98" s="17"/>
      <c r="E98" s="253"/>
      <c r="F98" s="9"/>
      <c r="G98" s="98"/>
      <c r="H98" s="98"/>
      <c r="I98" s="98"/>
      <c r="J98" s="98"/>
      <c r="K98" s="98"/>
      <c r="L98" s="98"/>
      <c r="M98" s="8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</row>
    <row r="99" spans="1:96" x14ac:dyDescent="0.2">
      <c r="A99" s="9"/>
      <c r="B99" s="9"/>
      <c r="C99" s="9"/>
      <c r="D99" s="17"/>
      <c r="E99" s="253"/>
      <c r="F99" s="9"/>
      <c r="G99" s="98"/>
      <c r="H99" s="98"/>
      <c r="I99" s="98"/>
      <c r="J99" s="98"/>
      <c r="K99" s="98"/>
      <c r="L99" s="98"/>
      <c r="M99" s="8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</row>
    <row r="100" spans="1:96" x14ac:dyDescent="0.2">
      <c r="A100" s="9"/>
      <c r="B100" s="9"/>
      <c r="C100" s="9"/>
      <c r="D100" s="17"/>
      <c r="E100" s="253"/>
      <c r="F100" s="9"/>
      <c r="G100" s="98"/>
      <c r="H100" s="98"/>
      <c r="I100" s="98"/>
      <c r="J100" s="98"/>
      <c r="K100" s="98"/>
      <c r="L100" s="98"/>
      <c r="M100" s="8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</row>
    <row r="101" spans="1:96" x14ac:dyDescent="0.2">
      <c r="A101" s="9"/>
      <c r="B101" s="9"/>
      <c r="C101" s="9"/>
      <c r="D101" s="17"/>
      <c r="E101" s="253"/>
      <c r="F101" s="9"/>
      <c r="G101" s="98"/>
      <c r="H101" s="98"/>
      <c r="I101" s="98"/>
      <c r="J101" s="98"/>
      <c r="K101" s="98"/>
      <c r="L101" s="98"/>
      <c r="M101" s="8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</row>
    <row r="102" spans="1:96" x14ac:dyDescent="0.2">
      <c r="A102" s="9"/>
      <c r="B102" s="9"/>
      <c r="C102" s="9"/>
      <c r="D102" s="17"/>
      <c r="E102" s="253"/>
      <c r="F102" s="9"/>
      <c r="G102" s="98"/>
      <c r="H102" s="98"/>
      <c r="I102" s="98"/>
      <c r="J102" s="98"/>
      <c r="K102" s="98"/>
      <c r="L102" s="98"/>
      <c r="M102" s="8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</row>
    <row r="103" spans="1:96" x14ac:dyDescent="0.2">
      <c r="A103" s="9"/>
      <c r="B103" s="9"/>
      <c r="C103" s="9"/>
      <c r="D103" s="17"/>
      <c r="E103" s="253"/>
      <c r="F103" s="9"/>
      <c r="G103" s="98"/>
      <c r="H103" s="98"/>
      <c r="I103" s="98"/>
      <c r="J103" s="98"/>
      <c r="K103" s="98"/>
      <c r="L103" s="98"/>
      <c r="M103" s="8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</row>
    <row r="104" spans="1:96" x14ac:dyDescent="0.2">
      <c r="A104" s="9"/>
      <c r="B104" s="9"/>
      <c r="C104" s="9"/>
      <c r="D104" s="17"/>
      <c r="E104" s="253"/>
      <c r="F104" s="9"/>
      <c r="G104" s="98"/>
      <c r="H104" s="98"/>
      <c r="I104" s="98"/>
      <c r="J104" s="98"/>
      <c r="K104" s="98"/>
      <c r="L104" s="98"/>
      <c r="M104" s="8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</row>
    <row r="105" spans="1:96" x14ac:dyDescent="0.2">
      <c r="A105" s="9"/>
      <c r="B105" s="9"/>
      <c r="C105" s="9"/>
      <c r="D105" s="17"/>
      <c r="E105" s="253"/>
      <c r="F105" s="9"/>
      <c r="G105" s="98"/>
      <c r="H105" s="98"/>
      <c r="I105" s="98"/>
      <c r="J105" s="98"/>
      <c r="K105" s="98"/>
      <c r="L105" s="98"/>
      <c r="M105" s="8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</row>
    <row r="106" spans="1:96" x14ac:dyDescent="0.2">
      <c r="A106" s="9"/>
      <c r="B106" s="9"/>
      <c r="C106" s="9"/>
      <c r="D106" s="17"/>
      <c r="E106" s="253"/>
      <c r="F106" s="9"/>
      <c r="G106" s="98"/>
      <c r="H106" s="98"/>
      <c r="I106" s="98"/>
      <c r="J106" s="98"/>
      <c r="K106" s="98"/>
      <c r="L106" s="98"/>
      <c r="M106" s="8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</row>
    <row r="107" spans="1:96" x14ac:dyDescent="0.2">
      <c r="A107" s="9"/>
      <c r="B107" s="9"/>
      <c r="C107" s="9"/>
      <c r="D107" s="17"/>
      <c r="E107" s="253"/>
      <c r="F107" s="9"/>
      <c r="G107" s="98"/>
      <c r="H107" s="98"/>
      <c r="I107" s="98"/>
      <c r="J107" s="98"/>
      <c r="K107" s="98"/>
      <c r="L107" s="98"/>
      <c r="M107" s="8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</row>
    <row r="108" spans="1:96" x14ac:dyDescent="0.2">
      <c r="A108" s="9"/>
      <c r="B108" s="9"/>
      <c r="C108" s="9"/>
      <c r="D108" s="17"/>
      <c r="E108" s="253"/>
      <c r="F108" s="9"/>
      <c r="G108" s="98"/>
      <c r="H108" s="98"/>
      <c r="I108" s="98"/>
      <c r="J108" s="98"/>
      <c r="K108" s="98"/>
      <c r="L108" s="98"/>
      <c r="M108" s="8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</row>
    <row r="109" spans="1:96" x14ac:dyDescent="0.2">
      <c r="A109" s="9"/>
      <c r="B109" s="9"/>
      <c r="C109" s="9"/>
      <c r="D109" s="17"/>
      <c r="E109" s="253"/>
      <c r="F109" s="9"/>
      <c r="G109" s="98"/>
      <c r="H109" s="98"/>
      <c r="I109" s="98"/>
      <c r="J109" s="98"/>
      <c r="K109" s="98"/>
      <c r="L109" s="98"/>
      <c r="M109" s="8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</row>
    <row r="110" spans="1:96" x14ac:dyDescent="0.2">
      <c r="A110" s="9"/>
      <c r="B110" s="9"/>
      <c r="C110" s="9"/>
      <c r="D110" s="17"/>
      <c r="E110" s="253"/>
      <c r="F110" s="9"/>
      <c r="G110" s="98"/>
      <c r="H110" s="98"/>
      <c r="I110" s="98"/>
      <c r="J110" s="98"/>
      <c r="K110" s="98"/>
      <c r="L110" s="98"/>
      <c r="M110" s="8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</row>
    <row r="111" spans="1:96" x14ac:dyDescent="0.2">
      <c r="A111" s="9"/>
      <c r="B111" s="9"/>
      <c r="C111" s="9"/>
      <c r="D111" s="17"/>
      <c r="E111" s="253"/>
      <c r="F111" s="9"/>
      <c r="G111" s="98"/>
      <c r="H111" s="98"/>
      <c r="I111" s="98"/>
      <c r="J111" s="98"/>
      <c r="K111" s="98"/>
      <c r="L111" s="98"/>
      <c r="M111" s="8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</row>
    <row r="112" spans="1:96" x14ac:dyDescent="0.2">
      <c r="A112" s="9"/>
      <c r="B112" s="9"/>
      <c r="C112" s="9"/>
      <c r="D112" s="17"/>
      <c r="E112" s="253"/>
      <c r="F112" s="9"/>
      <c r="G112" s="98"/>
      <c r="H112" s="98"/>
      <c r="I112" s="98"/>
      <c r="J112" s="98"/>
      <c r="K112" s="98"/>
      <c r="L112" s="98"/>
      <c r="M112" s="8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</row>
    <row r="113" spans="1:96" x14ac:dyDescent="0.2">
      <c r="A113" s="9"/>
      <c r="B113" s="9"/>
      <c r="C113" s="9"/>
      <c r="D113" s="17"/>
      <c r="E113" s="253"/>
      <c r="F113" s="9"/>
      <c r="G113" s="98"/>
      <c r="H113" s="98"/>
      <c r="I113" s="98"/>
      <c r="J113" s="98"/>
      <c r="K113" s="98"/>
      <c r="L113" s="98"/>
      <c r="M113" s="8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</row>
    <row r="114" spans="1:96" x14ac:dyDescent="0.2">
      <c r="A114" s="9"/>
      <c r="B114" s="9"/>
      <c r="C114" s="9"/>
      <c r="D114" s="17"/>
      <c r="E114" s="253"/>
      <c r="F114" s="9"/>
      <c r="G114" s="98"/>
      <c r="H114" s="98"/>
      <c r="I114" s="98"/>
      <c r="J114" s="98"/>
      <c r="K114" s="98"/>
      <c r="L114" s="98"/>
      <c r="M114" s="8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</row>
    <row r="115" spans="1:96" x14ac:dyDescent="0.2">
      <c r="A115" s="9"/>
      <c r="B115" s="9"/>
      <c r="C115" s="9"/>
      <c r="D115" s="17"/>
      <c r="E115" s="253"/>
      <c r="F115" s="9"/>
      <c r="G115" s="98"/>
      <c r="H115" s="98"/>
      <c r="I115" s="98"/>
      <c r="J115" s="98"/>
      <c r="K115" s="98"/>
      <c r="L115" s="98"/>
      <c r="M115" s="8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</row>
    <row r="116" spans="1:96" x14ac:dyDescent="0.2">
      <c r="A116" s="9"/>
      <c r="B116" s="9"/>
      <c r="C116" s="9"/>
      <c r="D116" s="17"/>
      <c r="E116" s="253"/>
      <c r="F116" s="9"/>
      <c r="G116" s="98"/>
      <c r="H116" s="98"/>
      <c r="I116" s="98"/>
      <c r="J116" s="98"/>
      <c r="K116" s="98"/>
      <c r="L116" s="98"/>
      <c r="M116" s="8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</row>
    <row r="117" spans="1:96" x14ac:dyDescent="0.2">
      <c r="A117" s="9"/>
      <c r="B117" s="9"/>
      <c r="C117" s="9"/>
      <c r="D117" s="17"/>
      <c r="E117" s="253"/>
      <c r="F117" s="9"/>
      <c r="G117" s="98"/>
      <c r="H117" s="98"/>
      <c r="I117" s="98"/>
      <c r="J117" s="98"/>
      <c r="K117" s="98"/>
      <c r="L117" s="98"/>
      <c r="M117" s="8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</row>
    <row r="118" spans="1:96" x14ac:dyDescent="0.2">
      <c r="A118" s="9"/>
      <c r="B118" s="9"/>
      <c r="C118" s="9"/>
      <c r="D118" s="17"/>
      <c r="E118" s="253"/>
      <c r="F118" s="9"/>
      <c r="G118" s="98"/>
      <c r="H118" s="98"/>
      <c r="I118" s="98"/>
      <c r="J118" s="98"/>
      <c r="K118" s="98"/>
      <c r="L118" s="98"/>
      <c r="M118" s="8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</row>
    <row r="119" spans="1:96" x14ac:dyDescent="0.2">
      <c r="A119" s="9"/>
      <c r="B119" s="9"/>
      <c r="C119" s="9"/>
      <c r="D119" s="17"/>
      <c r="E119" s="253"/>
      <c r="F119" s="9"/>
      <c r="G119" s="98"/>
      <c r="H119" s="98"/>
      <c r="I119" s="98"/>
      <c r="J119" s="98"/>
      <c r="K119" s="98"/>
      <c r="L119" s="98"/>
      <c r="M119" s="8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</row>
    <row r="120" spans="1:96" x14ac:dyDescent="0.2">
      <c r="A120" s="9"/>
      <c r="B120" s="9"/>
      <c r="C120" s="9"/>
      <c r="D120" s="17"/>
      <c r="E120" s="253"/>
      <c r="F120" s="9"/>
      <c r="G120" s="98"/>
      <c r="H120" s="98"/>
      <c r="I120" s="98"/>
      <c r="J120" s="98"/>
      <c r="K120" s="98"/>
      <c r="L120" s="98"/>
      <c r="M120" s="8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</row>
    <row r="121" spans="1:96" x14ac:dyDescent="0.2">
      <c r="A121" s="9"/>
      <c r="B121" s="9"/>
      <c r="C121" s="9"/>
      <c r="D121" s="17"/>
      <c r="E121" s="253"/>
      <c r="F121" s="9"/>
      <c r="G121" s="98"/>
      <c r="H121" s="98"/>
      <c r="I121" s="98"/>
      <c r="J121" s="98"/>
      <c r="K121" s="98"/>
      <c r="L121" s="98"/>
      <c r="M121" s="8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</row>
    <row r="122" spans="1:96" x14ac:dyDescent="0.2">
      <c r="A122" s="9"/>
      <c r="B122" s="9"/>
      <c r="C122" s="9"/>
      <c r="D122" s="17"/>
      <c r="E122" s="253"/>
      <c r="F122" s="9"/>
      <c r="G122" s="98"/>
      <c r="H122" s="98"/>
      <c r="I122" s="98"/>
      <c r="J122" s="98"/>
      <c r="K122" s="98"/>
      <c r="L122" s="98"/>
      <c r="M122" s="8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</row>
    <row r="123" spans="1:96" x14ac:dyDescent="0.2">
      <c r="A123" s="9"/>
      <c r="B123" s="9"/>
      <c r="C123" s="9"/>
      <c r="D123" s="17"/>
      <c r="E123" s="253"/>
      <c r="F123" s="9"/>
      <c r="G123" s="98"/>
      <c r="H123" s="98"/>
      <c r="I123" s="98"/>
      <c r="J123" s="98"/>
      <c r="K123" s="98"/>
      <c r="L123" s="98"/>
      <c r="M123" s="8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</row>
    <row r="124" spans="1:96" x14ac:dyDescent="0.2">
      <c r="A124" s="9"/>
      <c r="B124" s="9"/>
      <c r="C124" s="9"/>
      <c r="D124" s="17"/>
      <c r="E124" s="253"/>
      <c r="F124" s="9"/>
      <c r="G124" s="98"/>
      <c r="H124" s="98"/>
      <c r="I124" s="98"/>
      <c r="J124" s="98"/>
      <c r="K124" s="98"/>
      <c r="L124" s="98"/>
      <c r="M124" s="8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</row>
    <row r="125" spans="1:96" x14ac:dyDescent="0.2">
      <c r="A125" s="9"/>
      <c r="B125" s="9"/>
      <c r="C125" s="9"/>
      <c r="D125" s="17"/>
      <c r="E125" s="253"/>
      <c r="F125" s="9"/>
      <c r="G125" s="98"/>
      <c r="H125" s="98"/>
      <c r="I125" s="98"/>
      <c r="J125" s="98"/>
      <c r="K125" s="98"/>
      <c r="L125" s="98"/>
      <c r="M125" s="8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</row>
    <row r="126" spans="1:96" x14ac:dyDescent="0.2">
      <c r="A126" s="9"/>
      <c r="B126" s="9"/>
      <c r="C126" s="9"/>
      <c r="D126" s="17"/>
      <c r="E126" s="253"/>
      <c r="F126" s="9"/>
      <c r="G126" s="98"/>
      <c r="H126" s="98"/>
      <c r="I126" s="98"/>
      <c r="J126" s="98"/>
      <c r="K126" s="98"/>
      <c r="L126" s="98"/>
      <c r="M126" s="8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</row>
    <row r="127" spans="1:96" x14ac:dyDescent="0.2">
      <c r="A127" s="9"/>
      <c r="B127" s="9"/>
      <c r="C127" s="9"/>
      <c r="D127" s="17"/>
      <c r="E127" s="253"/>
      <c r="F127" s="9"/>
      <c r="G127" s="98"/>
      <c r="H127" s="98"/>
      <c r="I127" s="98"/>
      <c r="J127" s="98"/>
      <c r="K127" s="98"/>
      <c r="L127" s="98"/>
      <c r="M127" s="8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</row>
    <row r="128" spans="1:96" x14ac:dyDescent="0.2">
      <c r="A128" s="9"/>
      <c r="B128" s="9"/>
      <c r="C128" s="9"/>
      <c r="D128" s="17"/>
      <c r="E128" s="253"/>
      <c r="F128" s="9"/>
      <c r="G128" s="98"/>
      <c r="H128" s="98"/>
      <c r="I128" s="98"/>
      <c r="J128" s="98"/>
      <c r="K128" s="98"/>
      <c r="L128" s="98"/>
      <c r="M128" s="8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</row>
    <row r="129" spans="1:96" x14ac:dyDescent="0.2">
      <c r="A129" s="9"/>
      <c r="B129" s="9"/>
      <c r="C129" s="9"/>
      <c r="D129" s="17"/>
      <c r="E129" s="253"/>
      <c r="F129" s="9"/>
      <c r="G129" s="98"/>
      <c r="H129" s="98"/>
      <c r="I129" s="98"/>
      <c r="J129" s="98"/>
      <c r="K129" s="98"/>
      <c r="L129" s="98"/>
      <c r="M129" s="8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</row>
    <row r="130" spans="1:96" x14ac:dyDescent="0.2">
      <c r="A130" s="9"/>
      <c r="B130" s="9"/>
      <c r="C130" s="9"/>
      <c r="D130" s="17"/>
      <c r="E130" s="253"/>
      <c r="F130" s="9"/>
      <c r="G130" s="98"/>
      <c r="H130" s="98"/>
      <c r="I130" s="98"/>
      <c r="J130" s="98"/>
      <c r="K130" s="98"/>
      <c r="L130" s="98"/>
      <c r="M130" s="8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</row>
    <row r="131" spans="1:96" x14ac:dyDescent="0.2">
      <c r="A131" s="9"/>
      <c r="B131" s="9"/>
      <c r="C131" s="9"/>
      <c r="D131" s="17"/>
      <c r="E131" s="253"/>
      <c r="F131" s="9"/>
      <c r="G131" s="98"/>
      <c r="H131" s="98"/>
      <c r="I131" s="98"/>
      <c r="J131" s="98"/>
      <c r="K131" s="98"/>
      <c r="L131" s="98"/>
      <c r="M131" s="8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</row>
    <row r="132" spans="1:96" x14ac:dyDescent="0.2">
      <c r="A132" s="9"/>
      <c r="B132" s="9"/>
      <c r="C132" s="9"/>
      <c r="D132" s="17"/>
      <c r="E132" s="253"/>
      <c r="F132" s="9"/>
      <c r="G132" s="98"/>
      <c r="H132" s="98"/>
      <c r="I132" s="98"/>
      <c r="J132" s="98"/>
      <c r="K132" s="98"/>
      <c r="L132" s="98"/>
      <c r="M132" s="8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</row>
    <row r="133" spans="1:96" x14ac:dyDescent="0.2">
      <c r="A133" s="9"/>
      <c r="B133" s="9"/>
      <c r="C133" s="9"/>
      <c r="D133" s="17"/>
      <c r="E133" s="253"/>
      <c r="F133" s="9"/>
      <c r="G133" s="98"/>
      <c r="H133" s="98"/>
      <c r="I133" s="98"/>
      <c r="J133" s="98"/>
      <c r="K133" s="98"/>
      <c r="L133" s="98"/>
      <c r="M133" s="8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</row>
    <row r="134" spans="1:96" x14ac:dyDescent="0.2">
      <c r="A134" s="9"/>
      <c r="B134" s="9"/>
      <c r="C134" s="9"/>
      <c r="D134" s="17"/>
      <c r="E134" s="253"/>
      <c r="F134" s="9"/>
      <c r="G134" s="98"/>
      <c r="H134" s="98"/>
      <c r="I134" s="98"/>
      <c r="J134" s="98"/>
      <c r="K134" s="98"/>
      <c r="L134" s="98"/>
      <c r="M134" s="8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</row>
    <row r="135" spans="1:96" x14ac:dyDescent="0.2">
      <c r="A135" s="9"/>
      <c r="B135" s="9"/>
      <c r="C135" s="9"/>
      <c r="D135" s="17"/>
      <c r="E135" s="253"/>
      <c r="F135" s="9"/>
      <c r="G135" s="98"/>
      <c r="H135" s="98"/>
      <c r="I135" s="98"/>
      <c r="J135" s="98"/>
      <c r="K135" s="98"/>
      <c r="L135" s="98"/>
      <c r="M135" s="8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</row>
    <row r="136" spans="1:96" x14ac:dyDescent="0.2">
      <c r="A136" s="9"/>
      <c r="B136" s="9"/>
      <c r="C136" s="9"/>
      <c r="D136" s="17"/>
      <c r="E136" s="253"/>
      <c r="F136" s="9"/>
      <c r="G136" s="98"/>
      <c r="H136" s="98"/>
      <c r="I136" s="98"/>
      <c r="J136" s="98"/>
      <c r="K136" s="98"/>
      <c r="L136" s="98"/>
      <c r="M136" s="8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</row>
    <row r="137" spans="1:96" x14ac:dyDescent="0.2">
      <c r="A137" s="9"/>
      <c r="B137" s="9"/>
      <c r="C137" s="9"/>
      <c r="D137" s="17"/>
      <c r="E137" s="253"/>
      <c r="F137" s="9"/>
      <c r="G137" s="98"/>
      <c r="H137" s="98"/>
      <c r="I137" s="98"/>
      <c r="J137" s="98"/>
      <c r="K137" s="98"/>
      <c r="L137" s="98"/>
      <c r="M137" s="8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</row>
    <row r="138" spans="1:96" x14ac:dyDescent="0.2">
      <c r="A138" s="9"/>
      <c r="B138" s="9"/>
      <c r="C138" s="9"/>
      <c r="D138" s="17"/>
      <c r="E138" s="253"/>
      <c r="F138" s="9"/>
      <c r="G138" s="98"/>
      <c r="H138" s="98"/>
      <c r="I138" s="98"/>
      <c r="J138" s="98"/>
      <c r="K138" s="98"/>
      <c r="L138" s="98"/>
      <c r="M138" s="8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</row>
    <row r="139" spans="1:96" x14ac:dyDescent="0.2">
      <c r="A139" s="9"/>
      <c r="B139" s="9"/>
      <c r="C139" s="9"/>
      <c r="D139" s="17"/>
      <c r="E139" s="253"/>
      <c r="F139" s="9"/>
      <c r="G139" s="98"/>
      <c r="H139" s="98"/>
      <c r="I139" s="98"/>
      <c r="J139" s="98"/>
      <c r="K139" s="98"/>
      <c r="L139" s="98"/>
      <c r="M139" s="8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</row>
    <row r="140" spans="1:96" x14ac:dyDescent="0.2">
      <c r="A140" s="9"/>
      <c r="B140" s="9"/>
      <c r="C140" s="9"/>
      <c r="D140" s="17"/>
      <c r="E140" s="253"/>
      <c r="F140" s="9"/>
      <c r="G140" s="98"/>
      <c r="H140" s="98"/>
      <c r="I140" s="98"/>
      <c r="J140" s="98"/>
      <c r="K140" s="98"/>
      <c r="L140" s="98"/>
      <c r="M140" s="8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</row>
    <row r="141" spans="1:96" x14ac:dyDescent="0.2">
      <c r="A141" s="9"/>
      <c r="B141" s="9"/>
      <c r="C141" s="9"/>
      <c r="D141" s="17"/>
      <c r="E141" s="253"/>
      <c r="F141" s="9"/>
      <c r="G141" s="98"/>
      <c r="H141" s="98"/>
      <c r="I141" s="98"/>
      <c r="J141" s="98"/>
      <c r="K141" s="98"/>
      <c r="L141" s="98"/>
      <c r="M141" s="8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</row>
    <row r="142" spans="1:96" x14ac:dyDescent="0.2">
      <c r="A142" s="9"/>
      <c r="B142" s="9"/>
      <c r="C142" s="9"/>
      <c r="D142" s="17"/>
      <c r="E142" s="253"/>
      <c r="F142" s="9"/>
      <c r="G142" s="98"/>
      <c r="H142" s="98"/>
      <c r="I142" s="98"/>
      <c r="J142" s="98"/>
      <c r="K142" s="98"/>
      <c r="L142" s="98"/>
      <c r="M142" s="8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</row>
    <row r="143" spans="1:96" x14ac:dyDescent="0.2">
      <c r="A143" s="9"/>
      <c r="B143" s="9"/>
      <c r="C143" s="9"/>
      <c r="D143" s="17"/>
      <c r="E143" s="253"/>
      <c r="F143" s="9"/>
      <c r="G143" s="98"/>
      <c r="H143" s="98"/>
      <c r="I143" s="98"/>
      <c r="J143" s="98"/>
      <c r="K143" s="98"/>
      <c r="L143" s="98"/>
      <c r="M143" s="8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</row>
    <row r="144" spans="1:96" x14ac:dyDescent="0.2">
      <c r="A144" s="9"/>
      <c r="B144" s="9"/>
      <c r="C144" s="9"/>
      <c r="D144" s="17"/>
      <c r="E144" s="253"/>
      <c r="F144" s="9"/>
      <c r="G144" s="98"/>
      <c r="H144" s="98"/>
      <c r="I144" s="98"/>
      <c r="J144" s="98"/>
      <c r="K144" s="98"/>
      <c r="L144" s="98"/>
      <c r="M144" s="8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</row>
    <row r="145" spans="1:96" x14ac:dyDescent="0.2">
      <c r="A145" s="9"/>
      <c r="B145" s="9"/>
      <c r="C145" s="9"/>
      <c r="D145" s="17"/>
      <c r="E145" s="253"/>
      <c r="F145" s="9"/>
      <c r="G145" s="98"/>
      <c r="H145" s="98"/>
      <c r="I145" s="98"/>
      <c r="J145" s="98"/>
      <c r="K145" s="98"/>
      <c r="L145" s="98"/>
      <c r="M145" s="8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</row>
    <row r="146" spans="1:96" x14ac:dyDescent="0.2">
      <c r="A146" s="9"/>
      <c r="B146" s="9"/>
      <c r="C146" s="9"/>
      <c r="D146" s="17"/>
      <c r="E146" s="253"/>
      <c r="F146" s="9"/>
      <c r="G146" s="98"/>
      <c r="H146" s="98"/>
      <c r="I146" s="98"/>
      <c r="J146" s="98"/>
      <c r="K146" s="98"/>
      <c r="L146" s="98"/>
      <c r="M146" s="8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</row>
    <row r="147" spans="1:96" x14ac:dyDescent="0.2">
      <c r="A147" s="9"/>
      <c r="B147" s="9"/>
      <c r="C147" s="9"/>
      <c r="D147" s="17"/>
      <c r="E147" s="253"/>
      <c r="F147" s="9"/>
      <c r="G147" s="98"/>
      <c r="H147" s="98"/>
      <c r="I147" s="98"/>
      <c r="J147" s="98"/>
      <c r="K147" s="98"/>
      <c r="L147" s="98"/>
      <c r="M147" s="8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</row>
    <row r="148" spans="1:96" x14ac:dyDescent="0.2">
      <c r="A148" s="9"/>
      <c r="B148" s="9"/>
      <c r="C148" s="9"/>
      <c r="D148" s="17"/>
      <c r="E148" s="253"/>
      <c r="F148" s="9"/>
      <c r="G148" s="98"/>
      <c r="H148" s="98"/>
      <c r="I148" s="98"/>
      <c r="J148" s="98"/>
      <c r="K148" s="98"/>
      <c r="L148" s="98"/>
      <c r="M148" s="8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</row>
    <row r="149" spans="1:96" x14ac:dyDescent="0.2">
      <c r="A149" s="9"/>
      <c r="B149" s="9"/>
      <c r="C149" s="9"/>
      <c r="D149" s="17"/>
      <c r="E149" s="253"/>
      <c r="F149" s="9"/>
      <c r="G149" s="98"/>
      <c r="H149" s="98"/>
      <c r="I149" s="98"/>
      <c r="J149" s="98"/>
      <c r="K149" s="98"/>
      <c r="L149" s="98"/>
      <c r="M149" s="8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</row>
    <row r="150" spans="1:96" x14ac:dyDescent="0.2">
      <c r="A150" s="9"/>
      <c r="B150" s="9"/>
      <c r="C150" s="9"/>
      <c r="D150" s="17"/>
      <c r="E150" s="253"/>
      <c r="F150" s="9"/>
      <c r="G150" s="98"/>
      <c r="H150" s="98"/>
      <c r="I150" s="98"/>
      <c r="J150" s="98"/>
      <c r="K150" s="98"/>
      <c r="L150" s="98"/>
      <c r="M150" s="8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</row>
    <row r="151" spans="1:96" x14ac:dyDescent="0.2">
      <c r="A151" s="9"/>
      <c r="B151" s="9"/>
      <c r="C151" s="9"/>
      <c r="D151" s="17"/>
      <c r="E151" s="253"/>
      <c r="F151" s="9"/>
      <c r="G151" s="98"/>
      <c r="H151" s="98"/>
      <c r="I151" s="98"/>
      <c r="J151" s="98"/>
      <c r="K151" s="98"/>
      <c r="L151" s="98"/>
      <c r="M151" s="8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</row>
    <row r="152" spans="1:96" x14ac:dyDescent="0.2">
      <c r="G152" s="98"/>
      <c r="H152" s="98"/>
      <c r="I152" s="98"/>
      <c r="J152" s="98"/>
      <c r="K152" s="98"/>
      <c r="L152" s="98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</row>
    <row r="153" spans="1:96" x14ac:dyDescent="0.2">
      <c r="G153" s="98"/>
      <c r="H153" s="98"/>
      <c r="I153" s="98"/>
      <c r="J153" s="98"/>
      <c r="K153" s="98"/>
      <c r="L153" s="98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</row>
    <row r="154" spans="1:96" x14ac:dyDescent="0.2">
      <c r="G154" s="98"/>
      <c r="H154" s="98"/>
      <c r="I154" s="98"/>
      <c r="J154" s="98"/>
      <c r="K154" s="98"/>
      <c r="L154" s="98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</row>
    <row r="155" spans="1:96" x14ac:dyDescent="0.2">
      <c r="G155" s="98"/>
      <c r="H155" s="98"/>
      <c r="I155" s="98"/>
      <c r="J155" s="98"/>
      <c r="K155" s="98"/>
      <c r="L155" s="98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</row>
    <row r="156" spans="1:96" x14ac:dyDescent="0.2">
      <c r="G156" s="98"/>
      <c r="H156" s="98"/>
      <c r="I156" s="98"/>
      <c r="J156" s="98"/>
      <c r="K156" s="98"/>
      <c r="L156" s="98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</row>
    <row r="157" spans="1:96" x14ac:dyDescent="0.2">
      <c r="G157" s="98"/>
      <c r="H157" s="98"/>
      <c r="I157" s="98"/>
      <c r="J157" s="98"/>
      <c r="K157" s="98"/>
      <c r="L157" s="98"/>
    </row>
    <row r="158" spans="1:96" x14ac:dyDescent="0.2">
      <c r="G158" s="98"/>
      <c r="H158" s="98"/>
      <c r="I158" s="98"/>
      <c r="J158" s="98"/>
      <c r="K158" s="98"/>
      <c r="L158" s="98"/>
    </row>
    <row r="159" spans="1:96" x14ac:dyDescent="0.2">
      <c r="G159" s="98"/>
      <c r="H159" s="98"/>
      <c r="I159" s="98"/>
      <c r="J159" s="98"/>
      <c r="K159" s="98"/>
      <c r="L159" s="98"/>
    </row>
    <row r="160" spans="1:96" x14ac:dyDescent="0.2">
      <c r="G160" s="98"/>
      <c r="H160" s="98"/>
      <c r="I160" s="98"/>
      <c r="J160" s="98"/>
      <c r="K160" s="98"/>
      <c r="L160" s="98"/>
    </row>
    <row r="161" spans="7:12" x14ac:dyDescent="0.2">
      <c r="G161" s="98"/>
      <c r="H161" s="98"/>
      <c r="I161" s="98"/>
      <c r="J161" s="98"/>
      <c r="K161" s="98"/>
      <c r="L161" s="98"/>
    </row>
    <row r="162" spans="7:12" x14ac:dyDescent="0.2">
      <c r="G162" s="98"/>
      <c r="H162" s="98"/>
      <c r="I162" s="98"/>
      <c r="J162" s="98"/>
      <c r="K162" s="98"/>
      <c r="L162" s="98"/>
    </row>
    <row r="163" spans="7:12" x14ac:dyDescent="0.2">
      <c r="G163" s="98"/>
      <c r="H163" s="98"/>
      <c r="I163" s="98"/>
      <c r="J163" s="98"/>
      <c r="K163" s="98"/>
      <c r="L163" s="98"/>
    </row>
    <row r="164" spans="7:12" x14ac:dyDescent="0.2">
      <c r="G164" s="98"/>
      <c r="H164" s="98"/>
      <c r="I164" s="98"/>
      <c r="J164" s="98"/>
      <c r="K164" s="98"/>
      <c r="L164" s="98"/>
    </row>
    <row r="165" spans="7:12" x14ac:dyDescent="0.2">
      <c r="G165" s="98"/>
      <c r="H165" s="98"/>
      <c r="I165" s="98"/>
      <c r="J165" s="98"/>
      <c r="K165" s="98"/>
      <c r="L165" s="98"/>
    </row>
    <row r="166" spans="7:12" x14ac:dyDescent="0.2">
      <c r="G166" s="98"/>
      <c r="H166" s="98"/>
      <c r="I166" s="98"/>
      <c r="J166" s="98"/>
      <c r="K166" s="98"/>
      <c r="L166" s="98"/>
    </row>
    <row r="167" spans="7:12" x14ac:dyDescent="0.2">
      <c r="G167" s="98"/>
      <c r="H167" s="98"/>
      <c r="I167" s="98"/>
      <c r="J167" s="98"/>
      <c r="K167" s="98"/>
      <c r="L167" s="98"/>
    </row>
    <row r="168" spans="7:12" x14ac:dyDescent="0.2">
      <c r="G168" s="98"/>
      <c r="H168" s="98"/>
      <c r="I168" s="98"/>
      <c r="J168" s="98"/>
      <c r="K168" s="98"/>
      <c r="L168" s="98"/>
    </row>
    <row r="169" spans="7:12" x14ac:dyDescent="0.2">
      <c r="G169" s="98"/>
      <c r="H169" s="98"/>
      <c r="I169" s="98"/>
      <c r="J169" s="98"/>
      <c r="K169" s="98"/>
      <c r="L169" s="98"/>
    </row>
    <row r="170" spans="7:12" x14ac:dyDescent="0.2">
      <c r="G170" s="98"/>
      <c r="H170" s="98"/>
      <c r="I170" s="98"/>
      <c r="J170" s="98"/>
      <c r="K170" s="98"/>
      <c r="L170" s="98"/>
    </row>
    <row r="171" spans="7:12" x14ac:dyDescent="0.2">
      <c r="G171" s="98"/>
      <c r="H171" s="98"/>
      <c r="I171" s="98"/>
      <c r="J171" s="98"/>
      <c r="K171" s="98"/>
      <c r="L171" s="98"/>
    </row>
    <row r="172" spans="7:12" x14ac:dyDescent="0.2">
      <c r="G172" s="98"/>
      <c r="H172" s="98"/>
      <c r="I172" s="98"/>
      <c r="J172" s="98"/>
      <c r="K172" s="98"/>
      <c r="L172" s="98"/>
    </row>
    <row r="173" spans="7:12" x14ac:dyDescent="0.2">
      <c r="G173" s="98"/>
      <c r="H173" s="98"/>
      <c r="I173" s="98"/>
      <c r="J173" s="98"/>
      <c r="K173" s="98"/>
      <c r="L173" s="98"/>
    </row>
    <row r="174" spans="7:12" x14ac:dyDescent="0.2">
      <c r="G174" s="98"/>
      <c r="H174" s="98"/>
      <c r="I174" s="98"/>
      <c r="J174" s="98"/>
      <c r="K174" s="98"/>
      <c r="L174" s="98"/>
    </row>
    <row r="175" spans="7:12" x14ac:dyDescent="0.2">
      <c r="G175" s="98"/>
      <c r="H175" s="98"/>
      <c r="I175" s="98"/>
      <c r="J175" s="98"/>
      <c r="K175" s="98"/>
      <c r="L175" s="98"/>
    </row>
    <row r="176" spans="7:12" x14ac:dyDescent="0.2">
      <c r="G176" s="98"/>
      <c r="H176" s="98"/>
      <c r="I176" s="98"/>
      <c r="J176" s="98"/>
      <c r="K176" s="98"/>
      <c r="L176" s="98"/>
    </row>
    <row r="177" spans="7:12" x14ac:dyDescent="0.2">
      <c r="G177" s="98"/>
      <c r="H177" s="98"/>
      <c r="I177" s="98"/>
      <c r="J177" s="98"/>
      <c r="K177" s="98"/>
      <c r="L177" s="98"/>
    </row>
    <row r="178" spans="7:12" x14ac:dyDescent="0.2">
      <c r="G178" s="98"/>
      <c r="H178" s="98"/>
      <c r="I178" s="98"/>
      <c r="J178" s="98"/>
      <c r="K178" s="98"/>
      <c r="L178" s="98"/>
    </row>
    <row r="179" spans="7:12" x14ac:dyDescent="0.2">
      <c r="G179" s="98"/>
      <c r="H179" s="98"/>
      <c r="I179" s="98"/>
      <c r="J179" s="98"/>
      <c r="K179" s="98"/>
      <c r="L179" s="98"/>
    </row>
    <row r="180" spans="7:12" x14ac:dyDescent="0.2">
      <c r="G180" s="98"/>
      <c r="H180" s="98"/>
      <c r="I180" s="98"/>
      <c r="J180" s="98"/>
      <c r="K180" s="98"/>
      <c r="L180" s="98"/>
    </row>
    <row r="181" spans="7:12" x14ac:dyDescent="0.2">
      <c r="G181" s="98"/>
      <c r="H181" s="98"/>
      <c r="I181" s="98"/>
      <c r="J181" s="98"/>
      <c r="K181" s="98"/>
      <c r="L181" s="98"/>
    </row>
    <row r="182" spans="7:12" x14ac:dyDescent="0.2">
      <c r="G182" s="98"/>
      <c r="H182" s="98"/>
      <c r="I182" s="98"/>
      <c r="J182" s="98"/>
      <c r="K182" s="98"/>
      <c r="L182" s="98"/>
    </row>
    <row r="183" spans="7:12" x14ac:dyDescent="0.2">
      <c r="G183" s="98"/>
      <c r="H183" s="98"/>
      <c r="I183" s="98"/>
      <c r="J183" s="98"/>
      <c r="K183" s="98"/>
      <c r="L183" s="98"/>
    </row>
    <row r="184" spans="7:12" x14ac:dyDescent="0.2">
      <c r="G184" s="98"/>
      <c r="H184" s="98"/>
      <c r="I184" s="98"/>
      <c r="J184" s="98"/>
      <c r="K184" s="98"/>
      <c r="L184" s="98"/>
    </row>
  </sheetData>
  <sheetProtection formatCells="0" formatColumns="0" formatRows="0" insertColumns="0" insertRows="0" deleteColumns="0" deleteRows="0"/>
  <autoFilter ref="A9:CR66" xr:uid="{00000000-0009-0000-0000-000000000000}"/>
  <sortState xmlns:xlrd2="http://schemas.microsoft.com/office/spreadsheetml/2017/richdata2" ref="C17:Q57">
    <sortCondition ref="C17:C57"/>
    <sortCondition ref="D17:D57"/>
    <sortCondition ref="E17:E57"/>
  </sortState>
  <mergeCells count="17">
    <mergeCell ref="AV4:AW4"/>
    <mergeCell ref="AV5:AV8"/>
    <mergeCell ref="AW5:AW8"/>
    <mergeCell ref="C5:C8"/>
    <mergeCell ref="N5:N8"/>
    <mergeCell ref="O5:O8"/>
    <mergeCell ref="P5:Q5"/>
    <mergeCell ref="P6:P8"/>
    <mergeCell ref="F4:Q4"/>
    <mergeCell ref="A5:A8"/>
    <mergeCell ref="D5:D8"/>
    <mergeCell ref="E5:E8"/>
    <mergeCell ref="F5:F8"/>
    <mergeCell ref="M5:M8"/>
    <mergeCell ref="G5:L8"/>
    <mergeCell ref="B5:B8"/>
    <mergeCell ref="Q6:Q8"/>
  </mergeCells>
  <dataValidations count="1">
    <dataValidation type="list" allowBlank="1" showInputMessage="1" showErrorMessage="1" sqref="M17:M57" xr:uid="{00000000-0002-0000-0000-000000000000}">
      <formula1>#REF!</formula1>
    </dataValidation>
  </dataValidations>
  <printOptions horizontalCentered="1"/>
  <pageMargins left="0" right="0" top="0.39370078740157483" bottom="0.19685039370078741" header="0.51181102362204722" footer="0.51181102362204722"/>
  <pageSetup paperSize="9" scale="22" fitToHeight="0" orientation="landscape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#REF!</xm:f>
          </x14:formula1>
          <xm:sqref>C10:C57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BY495"/>
  <sheetViews>
    <sheetView topLeftCell="A349" zoomScale="115" zoomScaleNormal="115" workbookViewId="0">
      <selection activeCell="A368" sqref="A368:XFD374"/>
    </sheetView>
  </sheetViews>
  <sheetFormatPr defaultColWidth="9.140625" defaultRowHeight="23.25" x14ac:dyDescent="0.35"/>
  <cols>
    <col min="1" max="1" width="4" style="1" customWidth="1"/>
    <col min="2" max="2" width="6.7109375" style="1" customWidth="1"/>
    <col min="3" max="3" width="12.140625" style="1" customWidth="1"/>
    <col min="4" max="4" width="15.42578125" customWidth="1"/>
    <col min="5" max="5" width="17.5703125" customWidth="1"/>
    <col min="6" max="6" width="4.42578125" style="1" customWidth="1"/>
    <col min="7" max="12" width="5.28515625" style="100" customWidth="1"/>
    <col min="13" max="13" width="6.42578125" style="2" customWidth="1"/>
    <col min="14" max="14" width="8" customWidth="1"/>
    <col min="15" max="15" width="10.7109375" customWidth="1"/>
    <col min="16" max="17" width="20.7109375" customWidth="1"/>
  </cols>
  <sheetData>
    <row r="1" spans="1:59" ht="32.25" customHeight="1" x14ac:dyDescent="0.35">
      <c r="A1" s="185" t="s">
        <v>140</v>
      </c>
      <c r="B1" s="185"/>
      <c r="C1" s="185"/>
      <c r="D1" s="185"/>
      <c r="E1" s="185"/>
      <c r="F1" s="185"/>
      <c r="G1" s="186"/>
      <c r="H1" s="186"/>
      <c r="I1" s="186"/>
      <c r="J1" s="186"/>
      <c r="K1" s="186"/>
      <c r="L1" s="186"/>
      <c r="M1" s="185"/>
      <c r="N1" s="185"/>
      <c r="O1" s="185"/>
      <c r="P1" s="185"/>
      <c r="Q1" s="185"/>
    </row>
    <row r="2" spans="1:59" x14ac:dyDescent="0.35">
      <c r="P2" s="3" t="s">
        <v>184</v>
      </c>
      <c r="Q2" s="3"/>
    </row>
    <row r="3" spans="1:59" ht="24" thickBot="1" x14ac:dyDescent="0.4"/>
    <row r="4" spans="1:59" x14ac:dyDescent="0.35">
      <c r="A4" s="25"/>
      <c r="B4" s="25"/>
      <c r="C4" s="25"/>
      <c r="D4" s="26" t="s">
        <v>118</v>
      </c>
      <c r="E4" s="26"/>
      <c r="F4" s="207" t="s">
        <v>99</v>
      </c>
      <c r="G4" s="208"/>
      <c r="H4" s="208"/>
      <c r="I4" s="208"/>
      <c r="J4" s="208"/>
      <c r="K4" s="208"/>
      <c r="L4" s="208"/>
      <c r="M4" s="209"/>
      <c r="N4" s="209"/>
      <c r="O4" s="209"/>
      <c r="P4" s="209"/>
      <c r="Q4" s="209"/>
    </row>
    <row r="5" spans="1:59" ht="12.75" customHeight="1" x14ac:dyDescent="0.2">
      <c r="A5" s="188" t="s">
        <v>1</v>
      </c>
      <c r="B5" s="158" t="s">
        <v>138</v>
      </c>
      <c r="C5" s="158" t="s">
        <v>139</v>
      </c>
      <c r="D5" s="188" t="s">
        <v>2</v>
      </c>
      <c r="E5" s="191" t="s">
        <v>3</v>
      </c>
      <c r="F5" s="194" t="s">
        <v>4</v>
      </c>
      <c r="G5" s="176" t="s">
        <v>5</v>
      </c>
      <c r="H5" s="177"/>
      <c r="I5" s="177"/>
      <c r="J5" s="177"/>
      <c r="K5" s="177"/>
      <c r="L5" s="178"/>
      <c r="M5" s="196">
        <v>3</v>
      </c>
      <c r="N5" s="197" t="s">
        <v>7</v>
      </c>
      <c r="O5" s="199" t="s">
        <v>8</v>
      </c>
      <c r="P5" s="202" t="s">
        <v>9</v>
      </c>
      <c r="Q5" s="20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12.75" customHeight="1" x14ac:dyDescent="0.2">
      <c r="A6" s="189"/>
      <c r="B6" s="159"/>
      <c r="C6" s="159"/>
      <c r="D6" s="189"/>
      <c r="E6" s="192"/>
      <c r="F6" s="195"/>
      <c r="G6" s="179"/>
      <c r="H6" s="180"/>
      <c r="I6" s="180"/>
      <c r="J6" s="180"/>
      <c r="K6" s="180"/>
      <c r="L6" s="181"/>
      <c r="M6" s="196"/>
      <c r="N6" s="198"/>
      <c r="O6" s="200"/>
      <c r="P6" s="204" t="s">
        <v>45</v>
      </c>
      <c r="Q6" s="173" t="s">
        <v>183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69.75" customHeight="1" x14ac:dyDescent="0.2">
      <c r="A7" s="189"/>
      <c r="B7" s="159"/>
      <c r="C7" s="159"/>
      <c r="D7" s="189"/>
      <c r="E7" s="192"/>
      <c r="F7" s="194"/>
      <c r="G7" s="179"/>
      <c r="H7" s="180"/>
      <c r="I7" s="180"/>
      <c r="J7" s="180"/>
      <c r="K7" s="180"/>
      <c r="L7" s="181"/>
      <c r="M7" s="196"/>
      <c r="N7" s="197"/>
      <c r="O7" s="200"/>
      <c r="P7" s="204"/>
      <c r="Q7" s="17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34.15" customHeight="1" x14ac:dyDescent="0.2">
      <c r="A8" s="190"/>
      <c r="B8" s="160"/>
      <c r="C8" s="160"/>
      <c r="D8" s="190"/>
      <c r="E8" s="193"/>
      <c r="F8" s="194"/>
      <c r="G8" s="182"/>
      <c r="H8" s="183"/>
      <c r="I8" s="183"/>
      <c r="J8" s="183"/>
      <c r="K8" s="183"/>
      <c r="L8" s="184"/>
      <c r="M8" s="196"/>
      <c r="N8" s="197"/>
      <c r="O8" s="201"/>
      <c r="P8" s="204"/>
      <c r="Q8" s="175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2" customFormat="1" x14ac:dyDescent="0.35">
      <c r="A9" s="27">
        <v>1</v>
      </c>
      <c r="B9" s="6"/>
      <c r="C9" s="6"/>
      <c r="D9" s="27">
        <v>2</v>
      </c>
      <c r="E9" s="52">
        <v>3</v>
      </c>
      <c r="F9" s="53">
        <v>4</v>
      </c>
      <c r="G9" s="101">
        <v>5</v>
      </c>
      <c r="H9" s="101">
        <v>6</v>
      </c>
      <c r="I9" s="101">
        <v>7</v>
      </c>
      <c r="J9" s="101">
        <v>8</v>
      </c>
      <c r="K9" s="101">
        <v>9</v>
      </c>
      <c r="L9" s="101">
        <v>10</v>
      </c>
      <c r="M9" s="30">
        <v>11</v>
      </c>
      <c r="N9" s="30">
        <v>12</v>
      </c>
      <c r="O9" s="30">
        <v>13</v>
      </c>
      <c r="P9" s="30">
        <v>14</v>
      </c>
      <c r="Q9" s="3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s="2" customFormat="1" ht="45" x14ac:dyDescent="0.35">
      <c r="A10" s="12">
        <v>1</v>
      </c>
      <c r="B10" s="12"/>
      <c r="C10" s="12"/>
      <c r="D10" s="21" t="s">
        <v>131</v>
      </c>
      <c r="E10" s="254"/>
      <c r="F10" s="54" t="str">
        <f t="shared" ref="F10:F80" si="0">IF(M10="высшая","В4-1",IF(M10=1,"В4-2",IF(M10=2,"В4-3","В4-4")))</f>
        <v>В4-2</v>
      </c>
      <c r="G10" s="123"/>
      <c r="H10" s="123"/>
      <c r="I10" s="123"/>
      <c r="J10" s="123"/>
      <c r="K10" s="123"/>
      <c r="L10" s="123"/>
      <c r="M10" s="22">
        <v>1</v>
      </c>
      <c r="N10" s="12">
        <v>17697</v>
      </c>
      <c r="O10" s="22">
        <v>4.26</v>
      </c>
      <c r="P10" s="6">
        <f t="shared" ref="P10:P44" si="1">ROUND(N10*O10,0)</f>
        <v>75389</v>
      </c>
      <c r="Q10" s="124">
        <f t="shared" ref="Q10:Q80" si="2">ROUND(P10*2.34,0)</f>
        <v>176410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s="2" customFormat="1" ht="45" x14ac:dyDescent="0.35">
      <c r="A11" s="12">
        <v>2</v>
      </c>
      <c r="B11" s="12"/>
      <c r="C11" s="12"/>
      <c r="D11" s="21" t="s">
        <v>131</v>
      </c>
      <c r="E11" s="254"/>
      <c r="F11" s="54" t="str">
        <f t="shared" si="0"/>
        <v>В4-3</v>
      </c>
      <c r="G11" s="123"/>
      <c r="H11" s="123"/>
      <c r="I11" s="123"/>
      <c r="J11" s="123"/>
      <c r="K11" s="123"/>
      <c r="L11" s="123"/>
      <c r="M11" s="22">
        <v>2</v>
      </c>
      <c r="N11" s="12">
        <v>17697</v>
      </c>
      <c r="O11" s="22">
        <v>3.98</v>
      </c>
      <c r="P11" s="6">
        <f t="shared" si="1"/>
        <v>70434</v>
      </c>
      <c r="Q11" s="124">
        <f t="shared" si="2"/>
        <v>164816</v>
      </c>
      <c r="R11" s="4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s="2" customFormat="1" ht="45" x14ac:dyDescent="0.35">
      <c r="A12" s="12">
        <v>3</v>
      </c>
      <c r="B12" s="12"/>
      <c r="C12" s="12"/>
      <c r="D12" s="21" t="s">
        <v>131</v>
      </c>
      <c r="E12" s="254"/>
      <c r="F12" s="54" t="str">
        <f t="shared" si="0"/>
        <v>В4-3</v>
      </c>
      <c r="G12" s="123"/>
      <c r="H12" s="123"/>
      <c r="I12" s="123"/>
      <c r="J12" s="123"/>
      <c r="K12" s="123"/>
      <c r="L12" s="123"/>
      <c r="M12" s="22">
        <v>2</v>
      </c>
      <c r="N12" s="12">
        <v>17697</v>
      </c>
      <c r="O12" s="22">
        <v>3.92</v>
      </c>
      <c r="P12" s="6">
        <f t="shared" si="1"/>
        <v>69372</v>
      </c>
      <c r="Q12" s="124">
        <f t="shared" si="2"/>
        <v>162330</v>
      </c>
      <c r="R12" s="4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ht="45" x14ac:dyDescent="0.35">
      <c r="A13" s="12">
        <v>4</v>
      </c>
      <c r="B13" s="12"/>
      <c r="C13" s="12"/>
      <c r="D13" s="21" t="s">
        <v>131</v>
      </c>
      <c r="E13" s="254"/>
      <c r="F13" s="54" t="str">
        <f t="shared" si="0"/>
        <v>В4-4</v>
      </c>
      <c r="G13" s="123"/>
      <c r="H13" s="123"/>
      <c r="I13" s="123"/>
      <c r="J13" s="123"/>
      <c r="K13" s="123"/>
      <c r="L13" s="123"/>
      <c r="M13" s="22"/>
      <c r="N13" s="12">
        <v>17697</v>
      </c>
      <c r="O13" s="22">
        <v>3.41</v>
      </c>
      <c r="P13" s="6">
        <f t="shared" si="1"/>
        <v>60347</v>
      </c>
      <c r="Q13" s="124">
        <f t="shared" si="2"/>
        <v>141212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ht="45" x14ac:dyDescent="0.35">
      <c r="A14" s="12">
        <v>6</v>
      </c>
      <c r="B14" s="12"/>
      <c r="C14" s="12"/>
      <c r="D14" s="21" t="s">
        <v>131</v>
      </c>
      <c r="E14" s="254"/>
      <c r="F14" s="54" t="str">
        <f t="shared" si="0"/>
        <v>В4-4</v>
      </c>
      <c r="G14" s="123"/>
      <c r="H14" s="123"/>
      <c r="I14" s="123"/>
      <c r="J14" s="123"/>
      <c r="K14" s="123"/>
      <c r="L14" s="123"/>
      <c r="M14" s="22"/>
      <c r="N14" s="12">
        <v>17697</v>
      </c>
      <c r="O14" s="22">
        <v>3.41</v>
      </c>
      <c r="P14" s="6">
        <f t="shared" si="1"/>
        <v>60347</v>
      </c>
      <c r="Q14" s="124">
        <f t="shared" si="2"/>
        <v>141212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ht="45" x14ac:dyDescent="0.35">
      <c r="A15" s="12">
        <v>7</v>
      </c>
      <c r="B15" s="12"/>
      <c r="C15" s="12"/>
      <c r="D15" s="21" t="s">
        <v>131</v>
      </c>
      <c r="E15" s="254"/>
      <c r="F15" s="54" t="str">
        <f t="shared" si="0"/>
        <v>В4-1</v>
      </c>
      <c r="G15" s="123"/>
      <c r="H15" s="123"/>
      <c r="I15" s="123"/>
      <c r="J15" s="123"/>
      <c r="K15" s="123"/>
      <c r="L15" s="123"/>
      <c r="M15" s="22" t="s">
        <v>19</v>
      </c>
      <c r="N15" s="12">
        <v>17697</v>
      </c>
      <c r="O15" s="22">
        <v>4.53</v>
      </c>
      <c r="P15" s="6">
        <f t="shared" si="1"/>
        <v>80167</v>
      </c>
      <c r="Q15" s="124">
        <f t="shared" si="2"/>
        <v>187591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ht="45" x14ac:dyDescent="0.35">
      <c r="A16" s="12">
        <v>8</v>
      </c>
      <c r="B16" s="12"/>
      <c r="C16" s="12"/>
      <c r="D16" s="21" t="s">
        <v>131</v>
      </c>
      <c r="E16" s="254"/>
      <c r="F16" s="54" t="str">
        <f t="shared" si="0"/>
        <v>В4-2</v>
      </c>
      <c r="G16" s="123"/>
      <c r="H16" s="123"/>
      <c r="I16" s="123"/>
      <c r="J16" s="123"/>
      <c r="K16" s="123"/>
      <c r="L16" s="123"/>
      <c r="M16" s="22">
        <v>1</v>
      </c>
      <c r="N16" s="12">
        <v>17697</v>
      </c>
      <c r="O16" s="22">
        <v>4.12</v>
      </c>
      <c r="P16" s="6">
        <f t="shared" si="1"/>
        <v>72912</v>
      </c>
      <c r="Q16" s="124">
        <f t="shared" si="2"/>
        <v>170614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ht="45" x14ac:dyDescent="0.35">
      <c r="A17" s="12">
        <v>9</v>
      </c>
      <c r="B17" s="12"/>
      <c r="C17" s="12"/>
      <c r="D17" s="21" t="s">
        <v>131</v>
      </c>
      <c r="E17" s="254"/>
      <c r="F17" s="54" t="str">
        <f t="shared" si="0"/>
        <v>В4-4</v>
      </c>
      <c r="G17" s="123"/>
      <c r="H17" s="123"/>
      <c r="I17" s="123"/>
      <c r="J17" s="123"/>
      <c r="K17" s="123"/>
      <c r="L17" s="123"/>
      <c r="M17" s="22"/>
      <c r="N17" s="12">
        <v>17697</v>
      </c>
      <c r="O17" s="22">
        <v>3.41</v>
      </c>
      <c r="P17" s="6">
        <f t="shared" si="1"/>
        <v>60347</v>
      </c>
      <c r="Q17" s="124">
        <f t="shared" si="2"/>
        <v>141212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ht="45" x14ac:dyDescent="0.35">
      <c r="A18" s="12">
        <v>10</v>
      </c>
      <c r="B18" s="12"/>
      <c r="C18" s="12"/>
      <c r="D18" s="21" t="s">
        <v>131</v>
      </c>
      <c r="E18" s="254"/>
      <c r="F18" s="54" t="str">
        <f t="shared" si="0"/>
        <v>В4-1</v>
      </c>
      <c r="G18" s="123"/>
      <c r="H18" s="123"/>
      <c r="I18" s="123"/>
      <c r="J18" s="123"/>
      <c r="K18" s="123"/>
      <c r="L18" s="123"/>
      <c r="M18" s="22" t="s">
        <v>19</v>
      </c>
      <c r="N18" s="12">
        <v>17697</v>
      </c>
      <c r="O18" s="22">
        <v>4.4000000000000004</v>
      </c>
      <c r="P18" s="6">
        <f t="shared" si="1"/>
        <v>77867</v>
      </c>
      <c r="Q18" s="124">
        <f t="shared" si="2"/>
        <v>182209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ht="45" x14ac:dyDescent="0.35">
      <c r="A19" s="12">
        <v>15</v>
      </c>
      <c r="B19" s="12"/>
      <c r="C19" s="12"/>
      <c r="D19" s="21" t="s">
        <v>131</v>
      </c>
      <c r="E19" s="254"/>
      <c r="F19" s="54" t="str">
        <f t="shared" si="0"/>
        <v>В4-4</v>
      </c>
      <c r="G19" s="123"/>
      <c r="H19" s="123"/>
      <c r="I19" s="123"/>
      <c r="J19" s="123"/>
      <c r="K19" s="123"/>
      <c r="L19" s="123"/>
      <c r="M19" s="22"/>
      <c r="N19" s="12">
        <v>17697</v>
      </c>
      <c r="O19" s="22">
        <v>3.49</v>
      </c>
      <c r="P19" s="6">
        <f t="shared" si="1"/>
        <v>61763</v>
      </c>
      <c r="Q19" s="124">
        <f t="shared" si="2"/>
        <v>144525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ht="45" x14ac:dyDescent="0.35">
      <c r="A20" s="12">
        <v>28</v>
      </c>
      <c r="B20" s="12"/>
      <c r="C20" s="12"/>
      <c r="D20" s="21" t="s">
        <v>131</v>
      </c>
      <c r="E20" s="254"/>
      <c r="F20" s="54" t="str">
        <f t="shared" si="0"/>
        <v>В4-1</v>
      </c>
      <c r="G20" s="123"/>
      <c r="H20" s="123"/>
      <c r="I20" s="123"/>
      <c r="J20" s="123"/>
      <c r="K20" s="123"/>
      <c r="L20" s="123"/>
      <c r="M20" s="22" t="s">
        <v>19</v>
      </c>
      <c r="N20" s="12">
        <v>17697</v>
      </c>
      <c r="O20" s="22">
        <v>4.53</v>
      </c>
      <c r="P20" s="6">
        <f t="shared" si="1"/>
        <v>80167</v>
      </c>
      <c r="Q20" s="124">
        <f t="shared" si="2"/>
        <v>187591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ht="45" x14ac:dyDescent="0.35">
      <c r="A21" s="12">
        <v>11</v>
      </c>
      <c r="B21" s="12"/>
      <c r="C21" s="12"/>
      <c r="D21" s="21" t="s">
        <v>131</v>
      </c>
      <c r="E21" s="254"/>
      <c r="F21" s="54" t="str">
        <f t="shared" si="0"/>
        <v>В4-2</v>
      </c>
      <c r="G21" s="123"/>
      <c r="H21" s="123"/>
      <c r="I21" s="123"/>
      <c r="J21" s="123"/>
      <c r="K21" s="123"/>
      <c r="L21" s="123"/>
      <c r="M21" s="22">
        <v>1</v>
      </c>
      <c r="N21" s="12">
        <v>17697</v>
      </c>
      <c r="O21" s="22">
        <v>4.34</v>
      </c>
      <c r="P21" s="6">
        <f t="shared" si="1"/>
        <v>76805</v>
      </c>
      <c r="Q21" s="124">
        <f t="shared" si="2"/>
        <v>179724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ht="45" x14ac:dyDescent="0.35">
      <c r="A22" s="12">
        <v>12</v>
      </c>
      <c r="B22" s="12"/>
      <c r="C22" s="12"/>
      <c r="D22" s="21" t="s">
        <v>131</v>
      </c>
      <c r="E22" s="254"/>
      <c r="F22" s="54" t="str">
        <f t="shared" si="0"/>
        <v>В4-4</v>
      </c>
      <c r="G22" s="123"/>
      <c r="H22" s="123"/>
      <c r="I22" s="123"/>
      <c r="J22" s="123"/>
      <c r="K22" s="123"/>
      <c r="L22" s="123"/>
      <c r="M22" s="22"/>
      <c r="N22" s="12">
        <v>17697</v>
      </c>
      <c r="O22" s="22">
        <v>3.45</v>
      </c>
      <c r="P22" s="6">
        <f t="shared" si="1"/>
        <v>61055</v>
      </c>
      <c r="Q22" s="124">
        <f t="shared" si="2"/>
        <v>142869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45" x14ac:dyDescent="0.35">
      <c r="A23" s="12">
        <v>13</v>
      </c>
      <c r="B23" s="12"/>
      <c r="C23" s="12"/>
      <c r="D23" s="21" t="s">
        <v>131</v>
      </c>
      <c r="E23" s="254"/>
      <c r="F23" s="54" t="str">
        <f t="shared" si="0"/>
        <v>В4-4</v>
      </c>
      <c r="G23" s="123"/>
      <c r="H23" s="123"/>
      <c r="I23" s="123"/>
      <c r="J23" s="123"/>
      <c r="K23" s="123"/>
      <c r="L23" s="123"/>
      <c r="M23" s="22"/>
      <c r="N23" s="12">
        <v>17697</v>
      </c>
      <c r="O23" s="22">
        <v>3.41</v>
      </c>
      <c r="P23" s="6">
        <f t="shared" si="1"/>
        <v>60347</v>
      </c>
      <c r="Q23" s="124">
        <f t="shared" si="2"/>
        <v>141212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x14ac:dyDescent="0.35">
      <c r="A24" s="12">
        <v>14</v>
      </c>
      <c r="B24" s="12"/>
      <c r="C24" s="12"/>
      <c r="D24" s="13" t="s">
        <v>136</v>
      </c>
      <c r="E24" s="255"/>
      <c r="F24" s="54" t="str">
        <f t="shared" si="0"/>
        <v>В4-4</v>
      </c>
      <c r="G24" s="123"/>
      <c r="H24" s="123"/>
      <c r="I24" s="123"/>
      <c r="J24" s="123"/>
      <c r="K24" s="123"/>
      <c r="L24" s="123"/>
      <c r="M24" s="22"/>
      <c r="N24" s="12">
        <v>17697</v>
      </c>
      <c r="O24" s="22">
        <v>3.49</v>
      </c>
      <c r="P24" s="6">
        <f t="shared" si="1"/>
        <v>61763</v>
      </c>
      <c r="Q24" s="124">
        <f t="shared" si="2"/>
        <v>144525</v>
      </c>
      <c r="R24" s="8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ht="45" x14ac:dyDescent="0.35">
      <c r="A25" s="12">
        <v>16</v>
      </c>
      <c r="B25" s="12"/>
      <c r="C25" s="12"/>
      <c r="D25" s="21" t="s">
        <v>131</v>
      </c>
      <c r="E25" s="254"/>
      <c r="F25" s="54" t="str">
        <f t="shared" si="0"/>
        <v>В4-4</v>
      </c>
      <c r="G25" s="123"/>
      <c r="H25" s="123"/>
      <c r="I25" s="123"/>
      <c r="J25" s="123"/>
      <c r="K25" s="123"/>
      <c r="L25" s="123"/>
      <c r="M25" s="22"/>
      <c r="N25" s="12">
        <v>17697</v>
      </c>
      <c r="O25" s="22">
        <v>3.49</v>
      </c>
      <c r="P25" s="6">
        <f t="shared" si="1"/>
        <v>61763</v>
      </c>
      <c r="Q25" s="124">
        <f t="shared" si="2"/>
        <v>144525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ht="45" x14ac:dyDescent="0.35">
      <c r="A26" s="12">
        <v>17</v>
      </c>
      <c r="B26" s="12"/>
      <c r="C26" s="12"/>
      <c r="D26" s="21" t="s">
        <v>131</v>
      </c>
      <c r="E26" s="254"/>
      <c r="F26" s="54" t="str">
        <f t="shared" si="0"/>
        <v>В4-1</v>
      </c>
      <c r="G26" s="123"/>
      <c r="H26" s="123"/>
      <c r="I26" s="123"/>
      <c r="J26" s="123"/>
      <c r="K26" s="123"/>
      <c r="L26" s="123"/>
      <c r="M26" s="22" t="s">
        <v>19</v>
      </c>
      <c r="N26" s="12">
        <v>17697</v>
      </c>
      <c r="O26" s="22">
        <v>4.53</v>
      </c>
      <c r="P26" s="6">
        <f t="shared" si="1"/>
        <v>80167</v>
      </c>
      <c r="Q26" s="124">
        <f t="shared" si="2"/>
        <v>187591</v>
      </c>
      <c r="R26" s="8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ht="45" x14ac:dyDescent="0.35">
      <c r="A27" s="12">
        <v>18</v>
      </c>
      <c r="B27" s="12"/>
      <c r="C27" s="12"/>
      <c r="D27" s="21" t="s">
        <v>131</v>
      </c>
      <c r="E27" s="254"/>
      <c r="F27" s="54" t="str">
        <f t="shared" si="0"/>
        <v>В4-4</v>
      </c>
      <c r="G27" s="123"/>
      <c r="H27" s="123"/>
      <c r="I27" s="123"/>
      <c r="J27" s="123"/>
      <c r="K27" s="123"/>
      <c r="L27" s="123"/>
      <c r="M27" s="22"/>
      <c r="N27" s="12">
        <v>17697</v>
      </c>
      <c r="O27" s="22">
        <v>3.49</v>
      </c>
      <c r="P27" s="6">
        <f t="shared" si="1"/>
        <v>61763</v>
      </c>
      <c r="Q27" s="124">
        <f t="shared" si="2"/>
        <v>144525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ht="45" x14ac:dyDescent="0.35">
      <c r="A28" s="12">
        <v>19</v>
      </c>
      <c r="B28" s="12"/>
      <c r="C28" s="12"/>
      <c r="D28" s="21" t="s">
        <v>131</v>
      </c>
      <c r="E28" s="254"/>
      <c r="F28" s="54" t="str">
        <f t="shared" si="0"/>
        <v>В4-2</v>
      </c>
      <c r="G28" s="123"/>
      <c r="H28" s="123"/>
      <c r="I28" s="123"/>
      <c r="J28" s="123"/>
      <c r="K28" s="123"/>
      <c r="L28" s="123"/>
      <c r="M28" s="22">
        <v>1</v>
      </c>
      <c r="N28" s="12">
        <v>17697</v>
      </c>
      <c r="O28" s="22">
        <v>4.12</v>
      </c>
      <c r="P28" s="6">
        <f t="shared" si="1"/>
        <v>72912</v>
      </c>
      <c r="Q28" s="124">
        <f t="shared" si="2"/>
        <v>170614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ht="45" x14ac:dyDescent="0.35">
      <c r="A29" s="12">
        <v>20</v>
      </c>
      <c r="B29" s="12"/>
      <c r="C29" s="12"/>
      <c r="D29" s="21" t="s">
        <v>131</v>
      </c>
      <c r="E29" s="254"/>
      <c r="F29" s="54" t="str">
        <f t="shared" si="0"/>
        <v>В4-2</v>
      </c>
      <c r="G29" s="123"/>
      <c r="H29" s="123"/>
      <c r="I29" s="123"/>
      <c r="J29" s="123"/>
      <c r="K29" s="123"/>
      <c r="L29" s="123"/>
      <c r="M29" s="22">
        <v>1</v>
      </c>
      <c r="N29" s="12">
        <v>17697</v>
      </c>
      <c r="O29" s="22">
        <v>4.12</v>
      </c>
      <c r="P29" s="6">
        <f t="shared" si="1"/>
        <v>72912</v>
      </c>
      <c r="Q29" s="124">
        <f t="shared" si="2"/>
        <v>170614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ht="45" x14ac:dyDescent="0.35">
      <c r="A30" s="12">
        <v>21</v>
      </c>
      <c r="B30" s="12"/>
      <c r="C30" s="12"/>
      <c r="D30" s="21" t="s">
        <v>131</v>
      </c>
      <c r="E30" s="254"/>
      <c r="F30" s="54" t="str">
        <f t="shared" si="0"/>
        <v>В4-3</v>
      </c>
      <c r="G30" s="123"/>
      <c r="H30" s="123"/>
      <c r="I30" s="123"/>
      <c r="J30" s="123"/>
      <c r="K30" s="123"/>
      <c r="L30" s="123"/>
      <c r="M30" s="22">
        <v>2</v>
      </c>
      <c r="N30" s="12">
        <v>17697</v>
      </c>
      <c r="O30" s="22">
        <v>3.92</v>
      </c>
      <c r="P30" s="6">
        <f t="shared" si="1"/>
        <v>69372</v>
      </c>
      <c r="Q30" s="124">
        <f t="shared" si="2"/>
        <v>162330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ht="45" x14ac:dyDescent="0.35">
      <c r="A31" s="12">
        <v>22</v>
      </c>
      <c r="B31" s="12"/>
      <c r="C31" s="12"/>
      <c r="D31" s="21" t="s">
        <v>131</v>
      </c>
      <c r="E31" s="254"/>
      <c r="F31" s="54" t="str">
        <f t="shared" si="0"/>
        <v>В4-3</v>
      </c>
      <c r="G31" s="123"/>
      <c r="H31" s="123"/>
      <c r="I31" s="123"/>
      <c r="J31" s="123"/>
      <c r="K31" s="123"/>
      <c r="L31" s="123"/>
      <c r="M31" s="22">
        <v>2</v>
      </c>
      <c r="N31" s="12">
        <v>17697</v>
      </c>
      <c r="O31" s="22">
        <v>3.98</v>
      </c>
      <c r="P31" s="6">
        <f t="shared" si="1"/>
        <v>70434</v>
      </c>
      <c r="Q31" s="124">
        <f t="shared" si="2"/>
        <v>164816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ht="45" x14ac:dyDescent="0.35">
      <c r="A32" s="12">
        <v>5</v>
      </c>
      <c r="B32" s="12"/>
      <c r="C32" s="12"/>
      <c r="D32" s="21" t="s">
        <v>131</v>
      </c>
      <c r="E32" s="254"/>
      <c r="F32" s="54" t="str">
        <f t="shared" si="0"/>
        <v>В4-3</v>
      </c>
      <c r="G32" s="123"/>
      <c r="H32" s="123"/>
      <c r="I32" s="123"/>
      <c r="J32" s="123"/>
      <c r="K32" s="123"/>
      <c r="L32" s="123"/>
      <c r="M32" s="22">
        <v>2</v>
      </c>
      <c r="N32" s="12">
        <v>17697</v>
      </c>
      <c r="O32" s="22">
        <v>4.04</v>
      </c>
      <c r="P32" s="6">
        <f t="shared" si="1"/>
        <v>71496</v>
      </c>
      <c r="Q32" s="124">
        <f t="shared" si="2"/>
        <v>167301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45" x14ac:dyDescent="0.35">
      <c r="A33" s="12">
        <v>23</v>
      </c>
      <c r="B33" s="12"/>
      <c r="C33" s="12"/>
      <c r="D33" s="21" t="s">
        <v>131</v>
      </c>
      <c r="E33" s="254"/>
      <c r="F33" s="54" t="str">
        <f t="shared" si="0"/>
        <v>В4-4</v>
      </c>
      <c r="G33" s="123"/>
      <c r="H33" s="123"/>
      <c r="I33" s="123"/>
      <c r="J33" s="123"/>
      <c r="K33" s="123"/>
      <c r="L33" s="123"/>
      <c r="M33" s="22"/>
      <c r="N33" s="12">
        <v>17697</v>
      </c>
      <c r="O33" s="22">
        <v>3.49</v>
      </c>
      <c r="P33" s="6">
        <f t="shared" si="1"/>
        <v>61763</v>
      </c>
      <c r="Q33" s="124">
        <f t="shared" si="2"/>
        <v>144525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ht="45" x14ac:dyDescent="0.35">
      <c r="A34" s="12">
        <v>24</v>
      </c>
      <c r="B34" s="12"/>
      <c r="C34" s="12"/>
      <c r="D34" s="21" t="s">
        <v>131</v>
      </c>
      <c r="E34" s="254"/>
      <c r="F34" s="54" t="str">
        <f t="shared" si="0"/>
        <v>В4-3</v>
      </c>
      <c r="G34" s="123"/>
      <c r="H34" s="123"/>
      <c r="I34" s="123"/>
      <c r="J34" s="123"/>
      <c r="K34" s="123"/>
      <c r="L34" s="123"/>
      <c r="M34" s="22">
        <v>2</v>
      </c>
      <c r="N34" s="12">
        <v>17697</v>
      </c>
      <c r="O34" s="22">
        <v>3.98</v>
      </c>
      <c r="P34" s="6">
        <f t="shared" si="1"/>
        <v>70434</v>
      </c>
      <c r="Q34" s="124">
        <f t="shared" si="2"/>
        <v>164816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ht="45" x14ac:dyDescent="0.35">
      <c r="A35" s="12">
        <v>25</v>
      </c>
      <c r="B35" s="12"/>
      <c r="C35" s="12"/>
      <c r="D35" s="21" t="s">
        <v>131</v>
      </c>
      <c r="E35" s="254"/>
      <c r="F35" s="54" t="str">
        <f t="shared" si="0"/>
        <v>В4-4</v>
      </c>
      <c r="G35" s="123"/>
      <c r="H35" s="123"/>
      <c r="I35" s="123"/>
      <c r="J35" s="123"/>
      <c r="K35" s="123"/>
      <c r="L35" s="123"/>
      <c r="M35" s="22"/>
      <c r="N35" s="12">
        <v>17697</v>
      </c>
      <c r="O35" s="22">
        <v>3.45</v>
      </c>
      <c r="P35" s="6">
        <f t="shared" si="1"/>
        <v>61055</v>
      </c>
      <c r="Q35" s="124">
        <f t="shared" si="2"/>
        <v>142869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ht="45" x14ac:dyDescent="0.35">
      <c r="A36" s="12">
        <v>26</v>
      </c>
      <c r="B36" s="12"/>
      <c r="C36" s="12"/>
      <c r="D36" s="21" t="s">
        <v>131</v>
      </c>
      <c r="E36" s="254"/>
      <c r="F36" s="54" t="str">
        <f t="shared" si="0"/>
        <v>В4-4</v>
      </c>
      <c r="G36" s="123"/>
      <c r="H36" s="123"/>
      <c r="I36" s="123"/>
      <c r="J36" s="123"/>
      <c r="K36" s="123"/>
      <c r="L36" s="123"/>
      <c r="M36" s="22"/>
      <c r="N36" s="12">
        <v>17697</v>
      </c>
      <c r="O36" s="22">
        <v>3.53</v>
      </c>
      <c r="P36" s="6">
        <f t="shared" si="1"/>
        <v>62470</v>
      </c>
      <c r="Q36" s="124">
        <f t="shared" si="2"/>
        <v>146180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ht="45" x14ac:dyDescent="0.35">
      <c r="A37" s="12">
        <v>27</v>
      </c>
      <c r="B37" s="12"/>
      <c r="C37" s="12"/>
      <c r="D37" s="21" t="s">
        <v>131</v>
      </c>
      <c r="E37" s="254"/>
      <c r="F37" s="54" t="str">
        <f t="shared" si="0"/>
        <v>В4-4</v>
      </c>
      <c r="G37" s="123"/>
      <c r="H37" s="123"/>
      <c r="I37" s="123"/>
      <c r="J37" s="123"/>
      <c r="K37" s="123"/>
      <c r="L37" s="123"/>
      <c r="M37" s="22"/>
      <c r="N37" s="12">
        <v>17697</v>
      </c>
      <c r="O37" s="22">
        <v>3.65</v>
      </c>
      <c r="P37" s="6">
        <f t="shared" si="1"/>
        <v>64594</v>
      </c>
      <c r="Q37" s="124">
        <f t="shared" si="2"/>
        <v>151150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ht="45" x14ac:dyDescent="0.35">
      <c r="A38" s="12">
        <v>29</v>
      </c>
      <c r="B38" s="12"/>
      <c r="C38" s="12"/>
      <c r="D38" s="21" t="s">
        <v>131</v>
      </c>
      <c r="E38" s="254"/>
      <c r="F38" s="54" t="str">
        <f t="shared" si="0"/>
        <v>В4-4</v>
      </c>
      <c r="G38" s="123"/>
      <c r="H38" s="123"/>
      <c r="I38" s="123"/>
      <c r="J38" s="123"/>
      <c r="K38" s="123"/>
      <c r="L38" s="123"/>
      <c r="M38" s="22"/>
      <c r="N38" s="12">
        <v>17697</v>
      </c>
      <c r="O38" s="22">
        <v>3.41</v>
      </c>
      <c r="P38" s="6">
        <f t="shared" si="1"/>
        <v>60347</v>
      </c>
      <c r="Q38" s="124">
        <f t="shared" si="2"/>
        <v>141212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ht="45" x14ac:dyDescent="0.35">
      <c r="A39" s="12">
        <v>30</v>
      </c>
      <c r="B39" s="12"/>
      <c r="C39" s="12"/>
      <c r="D39" s="21" t="s">
        <v>131</v>
      </c>
      <c r="E39" s="254"/>
      <c r="F39" s="54" t="str">
        <f t="shared" si="0"/>
        <v>В4-4</v>
      </c>
      <c r="G39" s="123"/>
      <c r="H39" s="123"/>
      <c r="I39" s="123"/>
      <c r="J39" s="123"/>
      <c r="K39" s="123"/>
      <c r="L39" s="123"/>
      <c r="M39" s="22"/>
      <c r="N39" s="12">
        <v>17697</v>
      </c>
      <c r="O39" s="22">
        <v>3.49</v>
      </c>
      <c r="P39" s="6">
        <f t="shared" si="1"/>
        <v>61763</v>
      </c>
      <c r="Q39" s="124">
        <f t="shared" si="2"/>
        <v>144525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ht="45" x14ac:dyDescent="0.35">
      <c r="A40" s="12">
        <v>31</v>
      </c>
      <c r="B40" s="12"/>
      <c r="C40" s="12"/>
      <c r="D40" s="21" t="s">
        <v>131</v>
      </c>
      <c r="E40" s="254"/>
      <c r="F40" s="54" t="str">
        <f t="shared" si="0"/>
        <v>В4-4</v>
      </c>
      <c r="G40" s="123"/>
      <c r="H40" s="123"/>
      <c r="I40" s="123"/>
      <c r="J40" s="123"/>
      <c r="K40" s="123"/>
      <c r="L40" s="123"/>
      <c r="M40" s="22"/>
      <c r="N40" s="12">
        <v>17697</v>
      </c>
      <c r="O40" s="22">
        <v>3.49</v>
      </c>
      <c r="P40" s="6">
        <f t="shared" si="1"/>
        <v>61763</v>
      </c>
      <c r="Q40" s="124">
        <f t="shared" si="2"/>
        <v>144525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ht="45" x14ac:dyDescent="0.35">
      <c r="A41" s="12">
        <v>32</v>
      </c>
      <c r="B41" s="12"/>
      <c r="C41" s="12"/>
      <c r="D41" s="21" t="s">
        <v>131</v>
      </c>
      <c r="E41" s="254"/>
      <c r="F41" s="54" t="str">
        <f t="shared" si="0"/>
        <v>В4-3</v>
      </c>
      <c r="G41" s="123"/>
      <c r="H41" s="123"/>
      <c r="I41" s="123"/>
      <c r="J41" s="123"/>
      <c r="K41" s="123"/>
      <c r="L41" s="123"/>
      <c r="M41" s="22">
        <v>2</v>
      </c>
      <c r="N41" s="12">
        <v>17697</v>
      </c>
      <c r="O41" s="22">
        <v>3.98</v>
      </c>
      <c r="P41" s="6">
        <f t="shared" si="1"/>
        <v>70434</v>
      </c>
      <c r="Q41" s="124">
        <f t="shared" si="2"/>
        <v>164816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ht="45" x14ac:dyDescent="0.35">
      <c r="A42" s="12">
        <v>33</v>
      </c>
      <c r="B42" s="12"/>
      <c r="C42" s="12"/>
      <c r="D42" s="21" t="s">
        <v>131</v>
      </c>
      <c r="E42" s="254"/>
      <c r="F42" s="54" t="str">
        <f t="shared" si="0"/>
        <v>В4-3</v>
      </c>
      <c r="G42" s="123"/>
      <c r="H42" s="123"/>
      <c r="I42" s="123"/>
      <c r="J42" s="123"/>
      <c r="K42" s="123"/>
      <c r="L42" s="123"/>
      <c r="M42" s="22">
        <v>2</v>
      </c>
      <c r="N42" s="12">
        <v>17697</v>
      </c>
      <c r="O42" s="22">
        <v>4.04</v>
      </c>
      <c r="P42" s="6">
        <f t="shared" si="1"/>
        <v>71496</v>
      </c>
      <c r="Q42" s="124">
        <f t="shared" si="2"/>
        <v>167301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ht="45" x14ac:dyDescent="0.35">
      <c r="A43" s="12">
        <v>34</v>
      </c>
      <c r="B43" s="12"/>
      <c r="C43" s="12"/>
      <c r="D43" s="21" t="s">
        <v>131</v>
      </c>
      <c r="E43" s="254"/>
      <c r="F43" s="54" t="str">
        <f t="shared" si="0"/>
        <v>В4-1</v>
      </c>
      <c r="G43" s="123"/>
      <c r="H43" s="123"/>
      <c r="I43" s="123"/>
      <c r="J43" s="123"/>
      <c r="K43" s="123"/>
      <c r="L43" s="123"/>
      <c r="M43" s="22" t="s">
        <v>19</v>
      </c>
      <c r="N43" s="12">
        <v>17697</v>
      </c>
      <c r="O43" s="22">
        <v>4.46</v>
      </c>
      <c r="P43" s="6">
        <f t="shared" si="1"/>
        <v>78929</v>
      </c>
      <c r="Q43" s="124">
        <f t="shared" si="2"/>
        <v>184694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45" x14ac:dyDescent="0.35">
      <c r="A44" s="12">
        <v>35</v>
      </c>
      <c r="B44" s="12"/>
      <c r="C44" s="12"/>
      <c r="D44" s="21" t="s">
        <v>131</v>
      </c>
      <c r="E44" s="254"/>
      <c r="F44" s="54" t="str">
        <f t="shared" si="0"/>
        <v>В4-4</v>
      </c>
      <c r="G44" s="123"/>
      <c r="H44" s="123"/>
      <c r="I44" s="123"/>
      <c r="J44" s="123"/>
      <c r="K44" s="123"/>
      <c r="L44" s="123"/>
      <c r="M44" s="22"/>
      <c r="N44" s="12">
        <v>17697</v>
      </c>
      <c r="O44" s="22">
        <v>3.57</v>
      </c>
      <c r="P44" s="6">
        <f t="shared" si="1"/>
        <v>63178</v>
      </c>
      <c r="Q44" s="124">
        <f t="shared" si="2"/>
        <v>147837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x14ac:dyDescent="0.35">
      <c r="A45" s="12">
        <v>36</v>
      </c>
      <c r="B45" s="12"/>
      <c r="C45" s="12"/>
      <c r="D45" s="13" t="s">
        <v>136</v>
      </c>
      <c r="E45" s="254"/>
      <c r="F45" s="54" t="str">
        <f t="shared" si="0"/>
        <v>В4-3</v>
      </c>
      <c r="G45" s="123"/>
      <c r="H45" s="123"/>
      <c r="I45" s="123"/>
      <c r="J45" s="123"/>
      <c r="K45" s="123"/>
      <c r="L45" s="123"/>
      <c r="M45" s="22">
        <v>2</v>
      </c>
      <c r="N45" s="12">
        <v>17697</v>
      </c>
      <c r="O45" s="22">
        <v>4.04</v>
      </c>
      <c r="P45" s="6">
        <v>77035</v>
      </c>
      <c r="Q45" s="124">
        <f t="shared" si="2"/>
        <v>180262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45" x14ac:dyDescent="0.35">
      <c r="A46" s="12">
        <v>37</v>
      </c>
      <c r="B46" s="12"/>
      <c r="C46" s="12"/>
      <c r="D46" s="21" t="s">
        <v>131</v>
      </c>
      <c r="E46" s="254"/>
      <c r="F46" s="54" t="str">
        <f t="shared" si="0"/>
        <v>В4-4</v>
      </c>
      <c r="G46" s="123"/>
      <c r="H46" s="123"/>
      <c r="I46" s="123"/>
      <c r="J46" s="123"/>
      <c r="K46" s="123"/>
      <c r="L46" s="123"/>
      <c r="M46" s="22"/>
      <c r="N46" s="12">
        <v>17697</v>
      </c>
      <c r="O46" s="22">
        <v>3.41</v>
      </c>
      <c r="P46" s="6">
        <f t="shared" ref="P46:P110" si="3">ROUND(N46*O46,0)</f>
        <v>60347</v>
      </c>
      <c r="Q46" s="124">
        <f t="shared" si="2"/>
        <v>141212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ht="45" x14ac:dyDescent="0.35">
      <c r="A47" s="12">
        <v>38</v>
      </c>
      <c r="B47" s="12"/>
      <c r="C47" s="12"/>
      <c r="D47" s="21" t="s">
        <v>131</v>
      </c>
      <c r="E47" s="254"/>
      <c r="F47" s="54" t="str">
        <f t="shared" si="0"/>
        <v>В4-4</v>
      </c>
      <c r="G47" s="123"/>
      <c r="H47" s="123"/>
      <c r="I47" s="123"/>
      <c r="J47" s="123"/>
      <c r="K47" s="123"/>
      <c r="L47" s="123"/>
      <c r="M47" s="22"/>
      <c r="N47" s="12">
        <v>17697</v>
      </c>
      <c r="O47" s="22">
        <v>3.45</v>
      </c>
      <c r="P47" s="6">
        <f t="shared" si="3"/>
        <v>61055</v>
      </c>
      <c r="Q47" s="124">
        <f t="shared" si="2"/>
        <v>142869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ht="45" x14ac:dyDescent="0.35">
      <c r="A48" s="12">
        <v>42</v>
      </c>
      <c r="B48" s="12"/>
      <c r="C48" s="12"/>
      <c r="D48" s="21" t="s">
        <v>131</v>
      </c>
      <c r="E48" s="254"/>
      <c r="F48" s="54" t="str">
        <f t="shared" si="0"/>
        <v>В4-4</v>
      </c>
      <c r="G48" s="123"/>
      <c r="H48" s="123"/>
      <c r="I48" s="123"/>
      <c r="J48" s="123"/>
      <c r="K48" s="123"/>
      <c r="L48" s="123"/>
      <c r="M48" s="22"/>
      <c r="N48" s="12">
        <v>17697</v>
      </c>
      <c r="O48" s="22">
        <v>3.36</v>
      </c>
      <c r="P48" s="6">
        <f t="shared" si="3"/>
        <v>59462</v>
      </c>
      <c r="Q48" s="124">
        <f t="shared" si="2"/>
        <v>139141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77" ht="45" x14ac:dyDescent="0.35">
      <c r="A49" s="12">
        <v>49</v>
      </c>
      <c r="B49" s="12"/>
      <c r="C49" s="12"/>
      <c r="D49" s="21" t="s">
        <v>131</v>
      </c>
      <c r="E49" s="254"/>
      <c r="F49" s="54" t="str">
        <f t="shared" si="0"/>
        <v>В4-4</v>
      </c>
      <c r="G49" s="123"/>
      <c r="H49" s="123"/>
      <c r="I49" s="123"/>
      <c r="J49" s="123"/>
      <c r="K49" s="123"/>
      <c r="L49" s="123"/>
      <c r="M49" s="22"/>
      <c r="N49" s="12">
        <v>17697</v>
      </c>
      <c r="O49" s="22">
        <v>3.32</v>
      </c>
      <c r="P49" s="6">
        <f t="shared" si="3"/>
        <v>58754</v>
      </c>
      <c r="Q49" s="124">
        <f t="shared" si="2"/>
        <v>137484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77" ht="45" x14ac:dyDescent="0.35">
      <c r="A50" s="12">
        <v>39</v>
      </c>
      <c r="B50" s="12"/>
      <c r="C50" s="12"/>
      <c r="D50" s="21" t="s">
        <v>131</v>
      </c>
      <c r="E50" s="254"/>
      <c r="F50" s="54" t="str">
        <f t="shared" si="0"/>
        <v>В4-4</v>
      </c>
      <c r="G50" s="123"/>
      <c r="H50" s="123"/>
      <c r="I50" s="123"/>
      <c r="J50" s="123"/>
      <c r="K50" s="123"/>
      <c r="L50" s="123"/>
      <c r="M50" s="22"/>
      <c r="N50" s="12">
        <v>17697</v>
      </c>
      <c r="O50" s="22">
        <v>3.32</v>
      </c>
      <c r="P50" s="6">
        <f t="shared" si="3"/>
        <v>58754</v>
      </c>
      <c r="Q50" s="124">
        <f t="shared" si="2"/>
        <v>137484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77" ht="45" x14ac:dyDescent="0.35">
      <c r="A51" s="12">
        <v>40</v>
      </c>
      <c r="B51" s="12"/>
      <c r="C51" s="12"/>
      <c r="D51" s="21" t="s">
        <v>131</v>
      </c>
      <c r="E51" s="254"/>
      <c r="F51" s="54" t="str">
        <f t="shared" si="0"/>
        <v>В4-1</v>
      </c>
      <c r="G51" s="123"/>
      <c r="H51" s="123"/>
      <c r="I51" s="123"/>
      <c r="J51" s="123"/>
      <c r="K51" s="123"/>
      <c r="L51" s="123"/>
      <c r="M51" s="22" t="s">
        <v>19</v>
      </c>
      <c r="N51" s="12">
        <v>17697</v>
      </c>
      <c r="O51" s="22">
        <v>4.53</v>
      </c>
      <c r="P51" s="6">
        <f t="shared" si="3"/>
        <v>80167</v>
      </c>
      <c r="Q51" s="124">
        <f t="shared" si="2"/>
        <v>187591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77" ht="45" x14ac:dyDescent="0.35">
      <c r="A52" s="12">
        <v>43</v>
      </c>
      <c r="B52" s="12"/>
      <c r="C52" s="12"/>
      <c r="D52" s="21" t="s">
        <v>131</v>
      </c>
      <c r="E52" s="254"/>
      <c r="F52" s="54" t="str">
        <f t="shared" si="0"/>
        <v>В4-4</v>
      </c>
      <c r="G52" s="123"/>
      <c r="H52" s="123"/>
      <c r="I52" s="123"/>
      <c r="J52" s="123"/>
      <c r="K52" s="123"/>
      <c r="L52" s="123"/>
      <c r="M52" s="22"/>
      <c r="N52" s="12">
        <v>17697</v>
      </c>
      <c r="O52" s="22">
        <v>3.36</v>
      </c>
      <c r="P52" s="6">
        <f t="shared" si="3"/>
        <v>59462</v>
      </c>
      <c r="Q52" s="124">
        <f t="shared" si="2"/>
        <v>139141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77" ht="45" x14ac:dyDescent="0.35">
      <c r="A53" s="12">
        <v>41</v>
      </c>
      <c r="B53" s="12"/>
      <c r="C53" s="12"/>
      <c r="D53" s="21" t="s">
        <v>131</v>
      </c>
      <c r="E53" s="254"/>
      <c r="F53" s="54" t="str">
        <f t="shared" si="0"/>
        <v>В4-4</v>
      </c>
      <c r="G53" s="123"/>
      <c r="H53" s="123"/>
      <c r="I53" s="123"/>
      <c r="J53" s="123"/>
      <c r="K53" s="123"/>
      <c r="L53" s="123"/>
      <c r="M53" s="22"/>
      <c r="N53" s="12">
        <v>17697</v>
      </c>
      <c r="O53" s="22">
        <v>3.53</v>
      </c>
      <c r="P53" s="6">
        <f t="shared" si="3"/>
        <v>62470</v>
      </c>
      <c r="Q53" s="124">
        <f t="shared" si="2"/>
        <v>146180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77" ht="45" x14ac:dyDescent="0.35">
      <c r="A54" s="12">
        <v>44</v>
      </c>
      <c r="B54" s="12"/>
      <c r="C54" s="12"/>
      <c r="D54" s="21" t="s">
        <v>131</v>
      </c>
      <c r="E54" s="256"/>
      <c r="F54" s="54" t="str">
        <f t="shared" si="0"/>
        <v>В4-4</v>
      </c>
      <c r="G54" s="123"/>
      <c r="H54" s="123"/>
      <c r="I54" s="123"/>
      <c r="J54" s="123"/>
      <c r="K54" s="123"/>
      <c r="L54" s="123"/>
      <c r="M54" s="22"/>
      <c r="N54" s="12">
        <v>17697</v>
      </c>
      <c r="O54" s="22">
        <v>3.32</v>
      </c>
      <c r="P54" s="6">
        <f t="shared" si="3"/>
        <v>58754</v>
      </c>
      <c r="Q54" s="124">
        <f t="shared" si="2"/>
        <v>137484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77" ht="45" x14ac:dyDescent="0.35">
      <c r="A55" s="12">
        <v>45</v>
      </c>
      <c r="B55" s="12"/>
      <c r="C55" s="12"/>
      <c r="D55" s="21" t="s">
        <v>131</v>
      </c>
      <c r="E55" s="254"/>
      <c r="F55" s="54" t="str">
        <f t="shared" si="0"/>
        <v>В4-4</v>
      </c>
      <c r="G55" s="123"/>
      <c r="H55" s="123"/>
      <c r="I55" s="123"/>
      <c r="J55" s="123"/>
      <c r="K55" s="123"/>
      <c r="L55" s="123"/>
      <c r="M55" s="22"/>
      <c r="N55" s="12">
        <v>17697</v>
      </c>
      <c r="O55" s="22">
        <v>3.53</v>
      </c>
      <c r="P55" s="6">
        <f t="shared" si="3"/>
        <v>62470</v>
      </c>
      <c r="Q55" s="124">
        <f t="shared" si="2"/>
        <v>146180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77" ht="45" x14ac:dyDescent="0.35">
      <c r="A56" s="12">
        <v>46</v>
      </c>
      <c r="B56" s="12"/>
      <c r="C56" s="12"/>
      <c r="D56" s="21" t="s">
        <v>131</v>
      </c>
      <c r="E56" s="254"/>
      <c r="F56" s="54" t="str">
        <f t="shared" si="0"/>
        <v>В4-1</v>
      </c>
      <c r="G56" s="123"/>
      <c r="H56" s="123"/>
      <c r="I56" s="123"/>
      <c r="J56" s="123"/>
      <c r="K56" s="123"/>
      <c r="L56" s="123"/>
      <c r="M56" s="22" t="s">
        <v>19</v>
      </c>
      <c r="N56" s="12">
        <v>17697</v>
      </c>
      <c r="O56" s="22">
        <v>4.53</v>
      </c>
      <c r="P56" s="6">
        <f t="shared" si="3"/>
        <v>80167</v>
      </c>
      <c r="Q56" s="124">
        <f t="shared" si="2"/>
        <v>187591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77" ht="45" x14ac:dyDescent="0.35">
      <c r="A57" s="12">
        <v>47</v>
      </c>
      <c r="B57" s="12"/>
      <c r="C57" s="12"/>
      <c r="D57" s="21" t="s">
        <v>131</v>
      </c>
      <c r="E57" s="254"/>
      <c r="F57" s="54" t="str">
        <f t="shared" si="0"/>
        <v>В4-1</v>
      </c>
      <c r="G57" s="123"/>
      <c r="H57" s="123"/>
      <c r="I57" s="123"/>
      <c r="J57" s="123"/>
      <c r="K57" s="123"/>
      <c r="L57" s="123"/>
      <c r="M57" s="22" t="s">
        <v>19</v>
      </c>
      <c r="N57" s="12">
        <v>17697</v>
      </c>
      <c r="O57" s="22">
        <v>4.53</v>
      </c>
      <c r="P57" s="6">
        <f t="shared" si="3"/>
        <v>80167</v>
      </c>
      <c r="Q57" s="124">
        <f t="shared" si="2"/>
        <v>187591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</row>
    <row r="58" spans="1:77" ht="45" x14ac:dyDescent="0.35">
      <c r="A58" s="12">
        <v>48</v>
      </c>
      <c r="B58" s="12"/>
      <c r="C58" s="12"/>
      <c r="D58" s="21" t="s">
        <v>131</v>
      </c>
      <c r="E58" s="254"/>
      <c r="F58" s="54" t="str">
        <f t="shared" si="0"/>
        <v>В4-4</v>
      </c>
      <c r="G58" s="123"/>
      <c r="H58" s="123"/>
      <c r="I58" s="123"/>
      <c r="J58" s="123"/>
      <c r="K58" s="123"/>
      <c r="L58" s="123"/>
      <c r="M58" s="22"/>
      <c r="N58" s="12">
        <v>17697</v>
      </c>
      <c r="O58" s="22">
        <v>3.36</v>
      </c>
      <c r="P58" s="6">
        <f t="shared" si="3"/>
        <v>59462</v>
      </c>
      <c r="Q58" s="124">
        <f t="shared" si="2"/>
        <v>139141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</row>
    <row r="59" spans="1:77" ht="45" x14ac:dyDescent="0.35">
      <c r="A59" s="12">
        <v>209</v>
      </c>
      <c r="B59" s="12"/>
      <c r="C59" s="12"/>
      <c r="D59" s="21" t="s">
        <v>131</v>
      </c>
      <c r="E59" s="254"/>
      <c r="F59" s="54" t="str">
        <f t="shared" si="0"/>
        <v>В4-4</v>
      </c>
      <c r="G59" s="123"/>
      <c r="H59" s="123"/>
      <c r="I59" s="123"/>
      <c r="J59" s="123"/>
      <c r="K59" s="123"/>
      <c r="L59" s="123"/>
      <c r="M59" s="22"/>
      <c r="N59" s="12">
        <v>17697</v>
      </c>
      <c r="O59" s="22">
        <v>3.32</v>
      </c>
      <c r="P59" s="6">
        <f t="shared" si="3"/>
        <v>58754</v>
      </c>
      <c r="Q59" s="124">
        <f t="shared" si="2"/>
        <v>137484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</row>
    <row r="60" spans="1:77" ht="45" x14ac:dyDescent="0.35">
      <c r="A60" s="12">
        <v>50</v>
      </c>
      <c r="B60" s="12"/>
      <c r="C60" s="12"/>
      <c r="D60" s="21" t="s">
        <v>131</v>
      </c>
      <c r="E60" s="254"/>
      <c r="F60" s="54" t="str">
        <f t="shared" si="0"/>
        <v>В4-4</v>
      </c>
      <c r="G60" s="123"/>
      <c r="H60" s="123"/>
      <c r="I60" s="123"/>
      <c r="J60" s="123"/>
      <c r="K60" s="123"/>
      <c r="L60" s="123"/>
      <c r="M60" s="22"/>
      <c r="N60" s="12">
        <v>17697</v>
      </c>
      <c r="O60" s="22">
        <v>3.32</v>
      </c>
      <c r="P60" s="6">
        <f t="shared" si="3"/>
        <v>58754</v>
      </c>
      <c r="Q60" s="124">
        <f t="shared" si="2"/>
        <v>137484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</row>
    <row r="61" spans="1:77" ht="45" x14ac:dyDescent="0.35">
      <c r="A61" s="12">
        <v>50</v>
      </c>
      <c r="B61" s="12"/>
      <c r="C61" s="12"/>
      <c r="D61" s="21" t="s">
        <v>131</v>
      </c>
      <c r="E61" s="256"/>
      <c r="F61" s="54" t="str">
        <f t="shared" ref="F61:F67" si="4">IF(M61="высшая","В4-1",IF(M61=1,"В4-2",IF(M61=2,"В4-3","В4-4")))</f>
        <v>В4-4</v>
      </c>
      <c r="G61" s="123"/>
      <c r="H61" s="123"/>
      <c r="I61" s="123"/>
      <c r="J61" s="123"/>
      <c r="K61" s="123"/>
      <c r="L61" s="123"/>
      <c r="M61" s="22"/>
      <c r="N61" s="12">
        <v>17697</v>
      </c>
      <c r="O61" s="22">
        <v>3.32</v>
      </c>
      <c r="P61" s="6">
        <f t="shared" ref="P61:P67" si="5">ROUND(N61*O61,0)</f>
        <v>58754</v>
      </c>
      <c r="Q61" s="124">
        <f t="shared" ref="Q61:Q67" si="6">ROUND(P61*2.34,0)</f>
        <v>137484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</row>
    <row r="62" spans="1:77" ht="45" x14ac:dyDescent="0.35">
      <c r="A62" s="12">
        <v>50</v>
      </c>
      <c r="B62" s="12"/>
      <c r="C62" s="12"/>
      <c r="D62" s="21" t="s">
        <v>131</v>
      </c>
      <c r="E62" s="256"/>
      <c r="F62" s="54" t="str">
        <f t="shared" si="4"/>
        <v>В4-4</v>
      </c>
      <c r="G62" s="123"/>
      <c r="H62" s="123"/>
      <c r="I62" s="123"/>
      <c r="J62" s="123"/>
      <c r="K62" s="123"/>
      <c r="L62" s="123"/>
      <c r="M62" s="22"/>
      <c r="N62" s="12">
        <v>17697</v>
      </c>
      <c r="O62" s="22">
        <v>3.32</v>
      </c>
      <c r="P62" s="6">
        <f t="shared" si="5"/>
        <v>58754</v>
      </c>
      <c r="Q62" s="124">
        <f t="shared" si="6"/>
        <v>137484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</row>
    <row r="63" spans="1:77" ht="45" x14ac:dyDescent="0.35">
      <c r="A63" s="12">
        <v>50</v>
      </c>
      <c r="B63" s="12"/>
      <c r="C63" s="12"/>
      <c r="D63" s="21" t="s">
        <v>131</v>
      </c>
      <c r="E63" s="256"/>
      <c r="F63" s="54" t="str">
        <f t="shared" si="4"/>
        <v>В4-4</v>
      </c>
      <c r="G63" s="123"/>
      <c r="H63" s="123"/>
      <c r="I63" s="123"/>
      <c r="J63" s="123"/>
      <c r="K63" s="123"/>
      <c r="L63" s="123"/>
      <c r="M63" s="22"/>
      <c r="N63" s="12">
        <v>17697</v>
      </c>
      <c r="O63" s="22">
        <v>3.41</v>
      </c>
      <c r="P63" s="6">
        <f t="shared" si="5"/>
        <v>60347</v>
      </c>
      <c r="Q63" s="124">
        <f t="shared" si="6"/>
        <v>141212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</row>
    <row r="64" spans="1:77" ht="45" x14ac:dyDescent="0.35">
      <c r="A64" s="12">
        <v>50</v>
      </c>
      <c r="B64" s="12"/>
      <c r="C64" s="12"/>
      <c r="D64" s="21" t="s">
        <v>131</v>
      </c>
      <c r="E64" s="256"/>
      <c r="F64" s="54" t="str">
        <f t="shared" si="4"/>
        <v>В4-2</v>
      </c>
      <c r="G64" s="123"/>
      <c r="H64" s="123"/>
      <c r="I64" s="123"/>
      <c r="J64" s="123"/>
      <c r="K64" s="123"/>
      <c r="L64" s="123"/>
      <c r="M64" s="22">
        <v>1</v>
      </c>
      <c r="N64" s="12">
        <v>17697</v>
      </c>
      <c r="O64" s="22">
        <v>4.12</v>
      </c>
      <c r="P64" s="6">
        <f t="shared" si="5"/>
        <v>72912</v>
      </c>
      <c r="Q64" s="124">
        <f t="shared" si="6"/>
        <v>170614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</row>
    <row r="65" spans="1:77" ht="45" x14ac:dyDescent="0.35">
      <c r="A65" s="12">
        <v>50</v>
      </c>
      <c r="B65" s="12"/>
      <c r="C65" s="12"/>
      <c r="D65" s="21" t="s">
        <v>131</v>
      </c>
      <c r="E65" s="254"/>
      <c r="F65" s="54" t="str">
        <f t="shared" si="4"/>
        <v>В4-4</v>
      </c>
      <c r="G65" s="123"/>
      <c r="H65" s="123"/>
      <c r="I65" s="123"/>
      <c r="J65" s="123"/>
      <c r="K65" s="123"/>
      <c r="L65" s="123"/>
      <c r="M65" s="22"/>
      <c r="N65" s="12">
        <v>17697</v>
      </c>
      <c r="O65" s="22">
        <v>3.57</v>
      </c>
      <c r="P65" s="6">
        <f t="shared" si="5"/>
        <v>63178</v>
      </c>
      <c r="Q65" s="124">
        <f t="shared" si="6"/>
        <v>147837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</row>
    <row r="66" spans="1:77" ht="45" x14ac:dyDescent="0.35">
      <c r="A66" s="12">
        <v>50</v>
      </c>
      <c r="B66" s="12"/>
      <c r="C66" s="12"/>
      <c r="D66" s="21" t="s">
        <v>131</v>
      </c>
      <c r="E66" s="254"/>
      <c r="F66" s="54" t="str">
        <f t="shared" si="4"/>
        <v>В4-4</v>
      </c>
      <c r="G66" s="123"/>
      <c r="H66" s="123"/>
      <c r="I66" s="123"/>
      <c r="J66" s="123"/>
      <c r="K66" s="123"/>
      <c r="L66" s="123"/>
      <c r="M66" s="22"/>
      <c r="N66" s="12">
        <v>17697</v>
      </c>
      <c r="O66" s="22">
        <v>3.57</v>
      </c>
      <c r="P66" s="6">
        <f t="shared" si="5"/>
        <v>63178</v>
      </c>
      <c r="Q66" s="124">
        <f t="shared" si="6"/>
        <v>147837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</row>
    <row r="67" spans="1:77" ht="45" x14ac:dyDescent="0.35">
      <c r="A67" s="12">
        <v>50</v>
      </c>
      <c r="B67" s="12"/>
      <c r="C67" s="12"/>
      <c r="D67" s="21" t="s">
        <v>131</v>
      </c>
      <c r="E67" s="254"/>
      <c r="F67" s="54" t="str">
        <f t="shared" si="4"/>
        <v>В4-4</v>
      </c>
      <c r="G67" s="123"/>
      <c r="H67" s="123"/>
      <c r="I67" s="123"/>
      <c r="J67" s="123"/>
      <c r="K67" s="123"/>
      <c r="L67" s="123"/>
      <c r="M67" s="22"/>
      <c r="N67" s="12">
        <v>17697</v>
      </c>
      <c r="O67" s="22">
        <v>3.57</v>
      </c>
      <c r="P67" s="6">
        <f t="shared" si="5"/>
        <v>63178</v>
      </c>
      <c r="Q67" s="124">
        <f t="shared" si="6"/>
        <v>147837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</row>
    <row r="68" spans="1:77" ht="45" x14ac:dyDescent="0.35">
      <c r="A68" s="12">
        <v>51</v>
      </c>
      <c r="B68" s="12"/>
      <c r="C68" s="12"/>
      <c r="D68" s="21" t="s">
        <v>131</v>
      </c>
      <c r="E68" s="254"/>
      <c r="F68" s="54" t="str">
        <f t="shared" si="0"/>
        <v>В4-4</v>
      </c>
      <c r="G68" s="123"/>
      <c r="H68" s="123"/>
      <c r="I68" s="123"/>
      <c r="J68" s="123"/>
      <c r="K68" s="123"/>
      <c r="L68" s="123"/>
      <c r="M68" s="22"/>
      <c r="N68" s="12">
        <v>17697</v>
      </c>
      <c r="O68" s="22">
        <v>3.45</v>
      </c>
      <c r="P68" s="6">
        <f t="shared" si="3"/>
        <v>61055</v>
      </c>
      <c r="Q68" s="124">
        <f t="shared" si="2"/>
        <v>142869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</row>
    <row r="69" spans="1:77" ht="45" x14ac:dyDescent="0.35">
      <c r="A69" s="12">
        <v>52</v>
      </c>
      <c r="B69" s="12"/>
      <c r="C69" s="12"/>
      <c r="D69" s="21" t="s">
        <v>131</v>
      </c>
      <c r="E69" s="254"/>
      <c r="F69" s="54" t="str">
        <f t="shared" si="0"/>
        <v>В4-4</v>
      </c>
      <c r="G69" s="123"/>
      <c r="H69" s="123"/>
      <c r="I69" s="123"/>
      <c r="J69" s="123"/>
      <c r="K69" s="123"/>
      <c r="L69" s="123"/>
      <c r="M69" s="22"/>
      <c r="N69" s="12">
        <v>17697</v>
      </c>
      <c r="O69" s="22">
        <v>3.41</v>
      </c>
      <c r="P69" s="6">
        <f t="shared" si="3"/>
        <v>60347</v>
      </c>
      <c r="Q69" s="124">
        <f t="shared" si="2"/>
        <v>141212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</row>
    <row r="70" spans="1:77" ht="45" x14ac:dyDescent="0.35">
      <c r="A70" s="12">
        <v>53</v>
      </c>
      <c r="B70" s="12"/>
      <c r="C70" s="12"/>
      <c r="D70" s="21" t="s">
        <v>131</v>
      </c>
      <c r="E70" s="254"/>
      <c r="F70" s="54" t="str">
        <f t="shared" si="0"/>
        <v>В4-4</v>
      </c>
      <c r="G70" s="123"/>
      <c r="H70" s="123"/>
      <c r="I70" s="123"/>
      <c r="J70" s="123"/>
      <c r="K70" s="123"/>
      <c r="L70" s="123"/>
      <c r="M70" s="22"/>
      <c r="N70" s="12">
        <v>17697</v>
      </c>
      <c r="O70" s="22">
        <v>3.36</v>
      </c>
      <c r="P70" s="6">
        <f t="shared" si="3"/>
        <v>59462</v>
      </c>
      <c r="Q70" s="124">
        <f t="shared" si="2"/>
        <v>139141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</row>
    <row r="71" spans="1:77" ht="45" x14ac:dyDescent="0.35">
      <c r="A71" s="12">
        <v>54</v>
      </c>
      <c r="B71" s="12"/>
      <c r="C71" s="12"/>
      <c r="D71" s="21" t="s">
        <v>131</v>
      </c>
      <c r="E71" s="254"/>
      <c r="F71" s="54" t="str">
        <f t="shared" si="0"/>
        <v>В4-4</v>
      </c>
      <c r="G71" s="123"/>
      <c r="H71" s="123"/>
      <c r="I71" s="123"/>
      <c r="J71" s="123"/>
      <c r="K71" s="123"/>
      <c r="L71" s="123"/>
      <c r="M71" s="22"/>
      <c r="N71" s="12">
        <v>17697</v>
      </c>
      <c r="O71" s="22">
        <v>3.36</v>
      </c>
      <c r="P71" s="6">
        <f t="shared" si="3"/>
        <v>59462</v>
      </c>
      <c r="Q71" s="124">
        <f t="shared" si="2"/>
        <v>139141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</row>
    <row r="72" spans="1:77" ht="56.25" x14ac:dyDescent="0.35">
      <c r="A72" s="12">
        <v>55</v>
      </c>
      <c r="B72" s="12"/>
      <c r="C72" s="12"/>
      <c r="D72" s="21" t="s">
        <v>177</v>
      </c>
      <c r="E72" s="254"/>
      <c r="F72" s="54" t="str">
        <f t="shared" si="0"/>
        <v>В4-1</v>
      </c>
      <c r="G72" s="123"/>
      <c r="H72" s="123"/>
      <c r="I72" s="123"/>
      <c r="J72" s="123"/>
      <c r="K72" s="123"/>
      <c r="L72" s="123"/>
      <c r="M72" s="22" t="s">
        <v>19</v>
      </c>
      <c r="N72" s="12">
        <v>17697</v>
      </c>
      <c r="O72" s="22">
        <v>4.46</v>
      </c>
      <c r="P72" s="6">
        <f t="shared" si="3"/>
        <v>78929</v>
      </c>
      <c r="Q72" s="124">
        <f t="shared" si="2"/>
        <v>184694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</row>
    <row r="73" spans="1:77" ht="45" x14ac:dyDescent="0.35">
      <c r="A73" s="12">
        <v>56</v>
      </c>
      <c r="B73" s="12"/>
      <c r="C73" s="12"/>
      <c r="D73" s="21" t="s">
        <v>131</v>
      </c>
      <c r="E73" s="254"/>
      <c r="F73" s="54" t="str">
        <f t="shared" si="0"/>
        <v>В4-4</v>
      </c>
      <c r="G73" s="123"/>
      <c r="H73" s="123"/>
      <c r="I73" s="123"/>
      <c r="J73" s="123"/>
      <c r="K73" s="123"/>
      <c r="L73" s="123"/>
      <c r="M73" s="22"/>
      <c r="N73" s="12">
        <v>17697</v>
      </c>
      <c r="O73" s="22">
        <v>3.49</v>
      </c>
      <c r="P73" s="6">
        <f t="shared" si="3"/>
        <v>61763</v>
      </c>
      <c r="Q73" s="124">
        <f t="shared" si="2"/>
        <v>144525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</row>
    <row r="74" spans="1:77" ht="45" x14ac:dyDescent="0.35">
      <c r="A74" s="12">
        <v>58</v>
      </c>
      <c r="B74" s="12"/>
      <c r="C74" s="12"/>
      <c r="D74" s="21" t="s">
        <v>131</v>
      </c>
      <c r="E74" s="254"/>
      <c r="F74" s="54" t="str">
        <f t="shared" si="0"/>
        <v>В4-4</v>
      </c>
      <c r="G74" s="123"/>
      <c r="H74" s="123"/>
      <c r="I74" s="123"/>
      <c r="J74" s="123"/>
      <c r="K74" s="123"/>
      <c r="L74" s="123"/>
      <c r="M74" s="22"/>
      <c r="N74" s="12">
        <v>17697</v>
      </c>
      <c r="O74" s="22">
        <v>3.36</v>
      </c>
      <c r="P74" s="6">
        <f t="shared" si="3"/>
        <v>59462</v>
      </c>
      <c r="Q74" s="124">
        <f t="shared" si="2"/>
        <v>139141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</row>
    <row r="75" spans="1:77" ht="45" x14ac:dyDescent="0.35">
      <c r="A75" s="12">
        <v>59</v>
      </c>
      <c r="B75" s="12"/>
      <c r="C75" s="12"/>
      <c r="D75" s="21" t="s">
        <v>131</v>
      </c>
      <c r="E75" s="256"/>
      <c r="F75" s="54" t="str">
        <f t="shared" si="0"/>
        <v>В4-4</v>
      </c>
      <c r="G75" s="123"/>
      <c r="H75" s="123"/>
      <c r="I75" s="123"/>
      <c r="J75" s="123"/>
      <c r="K75" s="123"/>
      <c r="L75" s="123"/>
      <c r="M75" s="22"/>
      <c r="N75" s="12">
        <v>17697</v>
      </c>
      <c r="O75" s="22">
        <v>3.32</v>
      </c>
      <c r="P75" s="6">
        <f t="shared" si="3"/>
        <v>58754</v>
      </c>
      <c r="Q75" s="124">
        <f t="shared" si="2"/>
        <v>137484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</row>
    <row r="76" spans="1:77" ht="45" x14ac:dyDescent="0.35">
      <c r="A76" s="12">
        <v>60</v>
      </c>
      <c r="B76" s="12"/>
      <c r="C76" s="12"/>
      <c r="D76" s="21" t="s">
        <v>131</v>
      </c>
      <c r="E76" s="254"/>
      <c r="F76" s="54" t="str">
        <f t="shared" si="0"/>
        <v>В4-4</v>
      </c>
      <c r="G76" s="123"/>
      <c r="H76" s="123"/>
      <c r="I76" s="123"/>
      <c r="J76" s="123"/>
      <c r="K76" s="123"/>
      <c r="L76" s="123"/>
      <c r="M76" s="22"/>
      <c r="N76" s="12">
        <v>17697</v>
      </c>
      <c r="O76" s="22">
        <v>3.45</v>
      </c>
      <c r="P76" s="6">
        <f t="shared" si="3"/>
        <v>61055</v>
      </c>
      <c r="Q76" s="124">
        <f t="shared" si="2"/>
        <v>142869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</row>
    <row r="77" spans="1:77" ht="45" x14ac:dyDescent="0.35">
      <c r="A77" s="12">
        <v>62</v>
      </c>
      <c r="B77" s="12"/>
      <c r="C77" s="12"/>
      <c r="D77" s="21" t="s">
        <v>131</v>
      </c>
      <c r="E77" s="254"/>
      <c r="F77" s="54" t="str">
        <f t="shared" si="0"/>
        <v>В4-4</v>
      </c>
      <c r="G77" s="123"/>
      <c r="H77" s="123"/>
      <c r="I77" s="123"/>
      <c r="J77" s="123"/>
      <c r="K77" s="123"/>
      <c r="L77" s="123"/>
      <c r="M77" s="22"/>
      <c r="N77" s="12">
        <v>17697</v>
      </c>
      <c r="O77" s="22">
        <v>3.32</v>
      </c>
      <c r="P77" s="6">
        <f t="shared" si="3"/>
        <v>58754</v>
      </c>
      <c r="Q77" s="124">
        <f t="shared" si="2"/>
        <v>137484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</row>
    <row r="78" spans="1:77" ht="45" x14ac:dyDescent="0.35">
      <c r="A78" s="12">
        <v>64</v>
      </c>
      <c r="B78" s="12"/>
      <c r="C78" s="12"/>
      <c r="D78" s="21" t="s">
        <v>131</v>
      </c>
      <c r="E78" s="254"/>
      <c r="F78" s="54" t="str">
        <f t="shared" si="0"/>
        <v>В4-1</v>
      </c>
      <c r="G78" s="123"/>
      <c r="H78" s="123"/>
      <c r="I78" s="123"/>
      <c r="J78" s="123"/>
      <c r="K78" s="123"/>
      <c r="L78" s="123"/>
      <c r="M78" s="22" t="s">
        <v>19</v>
      </c>
      <c r="N78" s="12">
        <v>17697</v>
      </c>
      <c r="O78" s="22">
        <v>4.4000000000000004</v>
      </c>
      <c r="P78" s="6">
        <f t="shared" si="3"/>
        <v>77867</v>
      </c>
      <c r="Q78" s="124">
        <f t="shared" si="2"/>
        <v>182209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</row>
    <row r="79" spans="1:77" ht="45" x14ac:dyDescent="0.35">
      <c r="A79" s="12">
        <v>66</v>
      </c>
      <c r="B79" s="12"/>
      <c r="C79" s="12"/>
      <c r="D79" s="21" t="s">
        <v>131</v>
      </c>
      <c r="E79" s="254"/>
      <c r="F79" s="54" t="str">
        <f t="shared" si="0"/>
        <v>В4-4</v>
      </c>
      <c r="G79" s="123"/>
      <c r="H79" s="123"/>
      <c r="I79" s="123"/>
      <c r="J79" s="123"/>
      <c r="K79" s="123"/>
      <c r="L79" s="123"/>
      <c r="M79" s="22"/>
      <c r="N79" s="12">
        <v>17697</v>
      </c>
      <c r="O79" s="22">
        <v>3.57</v>
      </c>
      <c r="P79" s="6">
        <f t="shared" si="3"/>
        <v>63178</v>
      </c>
      <c r="Q79" s="124">
        <f t="shared" si="2"/>
        <v>147837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</row>
    <row r="80" spans="1:77" ht="45" x14ac:dyDescent="0.35">
      <c r="A80" s="12">
        <v>69</v>
      </c>
      <c r="B80" s="12"/>
      <c r="C80" s="12"/>
      <c r="D80" s="21" t="s">
        <v>131</v>
      </c>
      <c r="E80" s="254"/>
      <c r="F80" s="54" t="str">
        <f t="shared" si="0"/>
        <v>В4-4</v>
      </c>
      <c r="G80" s="123"/>
      <c r="H80" s="123"/>
      <c r="I80" s="123"/>
      <c r="J80" s="123"/>
      <c r="K80" s="123"/>
      <c r="L80" s="123"/>
      <c r="M80" s="22"/>
      <c r="N80" s="12">
        <v>17697</v>
      </c>
      <c r="O80" s="22">
        <v>3.45</v>
      </c>
      <c r="P80" s="6">
        <f t="shared" si="3"/>
        <v>61055</v>
      </c>
      <c r="Q80" s="124">
        <f t="shared" si="2"/>
        <v>142869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</row>
    <row r="81" spans="1:77" ht="45" x14ac:dyDescent="0.35">
      <c r="A81" s="12">
        <v>72</v>
      </c>
      <c r="B81" s="12"/>
      <c r="C81" s="12"/>
      <c r="D81" s="21" t="s">
        <v>131</v>
      </c>
      <c r="E81" s="254"/>
      <c r="F81" s="54" t="str">
        <f t="shared" ref="F81:F138" si="7">IF(M81="высшая","В4-1",IF(M81=1,"В4-2",IF(M81=2,"В4-3","В4-4")))</f>
        <v>В4-4</v>
      </c>
      <c r="G81" s="123"/>
      <c r="H81" s="123"/>
      <c r="I81" s="123"/>
      <c r="J81" s="123"/>
      <c r="K81" s="123"/>
      <c r="L81" s="123"/>
      <c r="M81" s="22"/>
      <c r="N81" s="12">
        <v>17697</v>
      </c>
      <c r="O81" s="22">
        <v>3.49</v>
      </c>
      <c r="P81" s="6">
        <f t="shared" si="3"/>
        <v>61763</v>
      </c>
      <c r="Q81" s="124">
        <f t="shared" ref="Q81:Q138" si="8">ROUND(P81*2.34,0)</f>
        <v>144525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</row>
    <row r="82" spans="1:77" ht="45" x14ac:dyDescent="0.35">
      <c r="A82" s="12">
        <v>73</v>
      </c>
      <c r="B82" s="12"/>
      <c r="C82" s="12"/>
      <c r="D82" s="21" t="s">
        <v>131</v>
      </c>
      <c r="E82" s="254"/>
      <c r="F82" s="54" t="str">
        <f t="shared" si="7"/>
        <v>В4-4</v>
      </c>
      <c r="G82" s="123"/>
      <c r="H82" s="123"/>
      <c r="I82" s="123"/>
      <c r="J82" s="123"/>
      <c r="K82" s="123"/>
      <c r="L82" s="123"/>
      <c r="M82" s="22"/>
      <c r="N82" s="12">
        <v>17697</v>
      </c>
      <c r="O82" s="22">
        <v>3.41</v>
      </c>
      <c r="P82" s="6">
        <f t="shared" si="3"/>
        <v>60347</v>
      </c>
      <c r="Q82" s="124">
        <f t="shared" si="8"/>
        <v>141212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</row>
    <row r="83" spans="1:77" ht="45" x14ac:dyDescent="0.35">
      <c r="A83" s="12">
        <v>74</v>
      </c>
      <c r="B83" s="12"/>
      <c r="C83" s="12"/>
      <c r="D83" s="21" t="s">
        <v>131</v>
      </c>
      <c r="E83" s="254"/>
      <c r="F83" s="54" t="str">
        <f t="shared" si="7"/>
        <v>В4-4</v>
      </c>
      <c r="G83" s="123"/>
      <c r="H83" s="123"/>
      <c r="I83" s="123"/>
      <c r="J83" s="123"/>
      <c r="K83" s="123"/>
      <c r="L83" s="123"/>
      <c r="M83" s="22"/>
      <c r="N83" s="12">
        <v>17697</v>
      </c>
      <c r="O83" s="22">
        <v>3.45</v>
      </c>
      <c r="P83" s="6">
        <f t="shared" si="3"/>
        <v>61055</v>
      </c>
      <c r="Q83" s="124">
        <f t="shared" si="8"/>
        <v>142869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</row>
    <row r="84" spans="1:77" ht="24.75" x14ac:dyDescent="0.35">
      <c r="A84" s="12">
        <v>75</v>
      </c>
      <c r="B84" s="12"/>
      <c r="C84" s="12"/>
      <c r="D84" s="21" t="s">
        <v>122</v>
      </c>
      <c r="E84" s="254"/>
      <c r="F84" s="54" t="str">
        <f t="shared" si="7"/>
        <v>В4-1</v>
      </c>
      <c r="G84" s="123"/>
      <c r="H84" s="123"/>
      <c r="I84" s="123"/>
      <c r="J84" s="123"/>
      <c r="K84" s="123"/>
      <c r="L84" s="123"/>
      <c r="M84" s="22" t="s">
        <v>19</v>
      </c>
      <c r="N84" s="12">
        <v>17697</v>
      </c>
      <c r="O84" s="22">
        <v>4.53</v>
      </c>
      <c r="P84" s="6">
        <f t="shared" si="3"/>
        <v>80167</v>
      </c>
      <c r="Q84" s="124">
        <f t="shared" si="8"/>
        <v>187591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</row>
    <row r="85" spans="1:77" ht="45" x14ac:dyDescent="0.35">
      <c r="A85" s="12">
        <v>61</v>
      </c>
      <c r="B85" s="12"/>
      <c r="C85" s="12"/>
      <c r="D85" s="21" t="s">
        <v>131</v>
      </c>
      <c r="E85" s="254"/>
      <c r="F85" s="54" t="str">
        <f t="shared" si="7"/>
        <v>В4-4</v>
      </c>
      <c r="G85" s="123"/>
      <c r="H85" s="123"/>
      <c r="I85" s="123"/>
      <c r="J85" s="123"/>
      <c r="K85" s="123"/>
      <c r="L85" s="123"/>
      <c r="M85" s="22"/>
      <c r="N85" s="12">
        <v>17697</v>
      </c>
      <c r="O85" s="22">
        <v>3.36</v>
      </c>
      <c r="P85" s="6">
        <f t="shared" si="3"/>
        <v>59462</v>
      </c>
      <c r="Q85" s="124">
        <f t="shared" si="8"/>
        <v>139141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</row>
    <row r="86" spans="1:77" ht="45" x14ac:dyDescent="0.35">
      <c r="A86" s="12">
        <v>71</v>
      </c>
      <c r="B86" s="12"/>
      <c r="C86" s="12"/>
      <c r="D86" s="21" t="s">
        <v>121</v>
      </c>
      <c r="E86" s="254"/>
      <c r="F86" s="54" t="str">
        <f t="shared" si="7"/>
        <v>В4-4</v>
      </c>
      <c r="G86" s="123"/>
      <c r="H86" s="123"/>
      <c r="I86" s="123"/>
      <c r="J86" s="123"/>
      <c r="K86" s="123"/>
      <c r="L86" s="123"/>
      <c r="M86" s="22"/>
      <c r="N86" s="12">
        <v>17697</v>
      </c>
      <c r="O86" s="22">
        <v>3.53</v>
      </c>
      <c r="P86" s="6">
        <f t="shared" si="3"/>
        <v>62470</v>
      </c>
      <c r="Q86" s="124">
        <f t="shared" si="8"/>
        <v>146180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</row>
    <row r="87" spans="1:77" ht="45" x14ac:dyDescent="0.35">
      <c r="A87" s="12">
        <v>63</v>
      </c>
      <c r="B87" s="12"/>
      <c r="C87" s="12"/>
      <c r="D87" s="21" t="s">
        <v>131</v>
      </c>
      <c r="E87" s="254"/>
      <c r="F87" s="54" t="str">
        <f t="shared" si="7"/>
        <v>В4-4</v>
      </c>
      <c r="G87" s="123"/>
      <c r="H87" s="123"/>
      <c r="I87" s="123"/>
      <c r="J87" s="123"/>
      <c r="K87" s="123"/>
      <c r="L87" s="123"/>
      <c r="M87" s="22"/>
      <c r="N87" s="12">
        <v>17697</v>
      </c>
      <c r="O87" s="22">
        <v>3.45</v>
      </c>
      <c r="P87" s="6">
        <f t="shared" si="3"/>
        <v>61055</v>
      </c>
      <c r="Q87" s="124">
        <f t="shared" si="8"/>
        <v>142869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</row>
    <row r="88" spans="1:77" ht="45" x14ac:dyDescent="0.35">
      <c r="A88" s="12">
        <v>57</v>
      </c>
      <c r="B88" s="12"/>
      <c r="C88" s="12"/>
      <c r="D88" s="21" t="s">
        <v>131</v>
      </c>
      <c r="E88" s="254"/>
      <c r="F88" s="54" t="str">
        <f t="shared" si="7"/>
        <v>В4-1</v>
      </c>
      <c r="G88" s="123"/>
      <c r="H88" s="123"/>
      <c r="I88" s="123"/>
      <c r="J88" s="123"/>
      <c r="K88" s="123"/>
      <c r="L88" s="123"/>
      <c r="M88" s="22" t="s">
        <v>19</v>
      </c>
      <c r="N88" s="12">
        <v>17697</v>
      </c>
      <c r="O88" s="22">
        <v>4.53</v>
      </c>
      <c r="P88" s="6">
        <f t="shared" si="3"/>
        <v>80167</v>
      </c>
      <c r="Q88" s="124">
        <f t="shared" si="8"/>
        <v>187591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</row>
    <row r="89" spans="1:77" ht="45" x14ac:dyDescent="0.35">
      <c r="A89" s="12">
        <v>65</v>
      </c>
      <c r="B89" s="12"/>
      <c r="C89" s="12"/>
      <c r="D89" s="21" t="s">
        <v>131</v>
      </c>
      <c r="E89" s="254"/>
      <c r="F89" s="54" t="str">
        <f t="shared" si="7"/>
        <v>В4-4</v>
      </c>
      <c r="G89" s="123"/>
      <c r="H89" s="123"/>
      <c r="I89" s="123"/>
      <c r="J89" s="123"/>
      <c r="K89" s="123"/>
      <c r="L89" s="123"/>
      <c r="M89" s="22"/>
      <c r="N89" s="12">
        <v>17697</v>
      </c>
      <c r="O89" s="22">
        <v>3.41</v>
      </c>
      <c r="P89" s="6">
        <f t="shared" si="3"/>
        <v>60347</v>
      </c>
      <c r="Q89" s="124">
        <f t="shared" si="8"/>
        <v>141212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</row>
    <row r="90" spans="1:77" ht="45" x14ac:dyDescent="0.35">
      <c r="A90" s="12">
        <v>67</v>
      </c>
      <c r="B90" s="12"/>
      <c r="C90" s="12"/>
      <c r="D90" s="21" t="s">
        <v>131</v>
      </c>
      <c r="E90" s="254"/>
      <c r="F90" s="54" t="str">
        <f t="shared" si="7"/>
        <v>В4-1</v>
      </c>
      <c r="G90" s="123"/>
      <c r="H90" s="123"/>
      <c r="I90" s="123"/>
      <c r="J90" s="123"/>
      <c r="K90" s="123"/>
      <c r="L90" s="123"/>
      <c r="M90" s="22" t="s">
        <v>19</v>
      </c>
      <c r="N90" s="12">
        <v>17697</v>
      </c>
      <c r="O90" s="22">
        <v>4.4000000000000004</v>
      </c>
      <c r="P90" s="6">
        <f t="shared" si="3"/>
        <v>77867</v>
      </c>
      <c r="Q90" s="124">
        <f t="shared" si="8"/>
        <v>182209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</row>
    <row r="91" spans="1:77" ht="45" x14ac:dyDescent="0.35">
      <c r="A91" s="12">
        <v>68</v>
      </c>
      <c r="B91" s="12"/>
      <c r="C91" s="12"/>
      <c r="D91" s="21" t="s">
        <v>131</v>
      </c>
      <c r="E91" s="254"/>
      <c r="F91" s="54" t="str">
        <f t="shared" si="7"/>
        <v>В4-4</v>
      </c>
      <c r="G91" s="123"/>
      <c r="H91" s="123"/>
      <c r="I91" s="123"/>
      <c r="J91" s="123"/>
      <c r="K91" s="123"/>
      <c r="L91" s="123"/>
      <c r="M91" s="22"/>
      <c r="N91" s="12">
        <v>17697</v>
      </c>
      <c r="O91" s="22">
        <v>3.36</v>
      </c>
      <c r="P91" s="6">
        <f t="shared" si="3"/>
        <v>59462</v>
      </c>
      <c r="Q91" s="124">
        <f t="shared" si="8"/>
        <v>139141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</row>
    <row r="92" spans="1:77" ht="45" x14ac:dyDescent="0.35">
      <c r="A92" s="12">
        <v>70</v>
      </c>
      <c r="B92" s="12"/>
      <c r="C92" s="12"/>
      <c r="D92" s="21" t="s">
        <v>131</v>
      </c>
      <c r="E92" s="254"/>
      <c r="F92" s="54" t="str">
        <f t="shared" si="7"/>
        <v>В4-4</v>
      </c>
      <c r="G92" s="123"/>
      <c r="H92" s="123"/>
      <c r="I92" s="123"/>
      <c r="J92" s="123"/>
      <c r="K92" s="123"/>
      <c r="L92" s="123"/>
      <c r="M92" s="22"/>
      <c r="N92" s="12">
        <v>17697</v>
      </c>
      <c r="O92" s="22">
        <v>3.45</v>
      </c>
      <c r="P92" s="6">
        <f t="shared" si="3"/>
        <v>61055</v>
      </c>
      <c r="Q92" s="124">
        <f t="shared" si="8"/>
        <v>142869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</row>
    <row r="93" spans="1:77" ht="45" x14ac:dyDescent="0.35">
      <c r="A93" s="12">
        <v>76</v>
      </c>
      <c r="B93" s="12"/>
      <c r="C93" s="12"/>
      <c r="D93" s="21" t="s">
        <v>131</v>
      </c>
      <c r="E93" s="254"/>
      <c r="F93" s="54" t="str">
        <f t="shared" si="7"/>
        <v>В4-4</v>
      </c>
      <c r="G93" s="123"/>
      <c r="H93" s="123"/>
      <c r="I93" s="123"/>
      <c r="J93" s="123"/>
      <c r="K93" s="123"/>
      <c r="L93" s="123"/>
      <c r="M93" s="22"/>
      <c r="N93" s="12">
        <v>17697</v>
      </c>
      <c r="O93" s="22">
        <v>3.49</v>
      </c>
      <c r="P93" s="6">
        <f t="shared" si="3"/>
        <v>61763</v>
      </c>
      <c r="Q93" s="124">
        <f t="shared" si="8"/>
        <v>144525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</row>
    <row r="94" spans="1:77" ht="45" x14ac:dyDescent="0.35">
      <c r="A94" s="12">
        <v>335</v>
      </c>
      <c r="B94" s="12"/>
      <c r="C94" s="12"/>
      <c r="D94" s="21" t="s">
        <v>131</v>
      </c>
      <c r="E94" s="254"/>
      <c r="F94" s="54" t="str">
        <f t="shared" si="7"/>
        <v>В4-4</v>
      </c>
      <c r="G94" s="123"/>
      <c r="H94" s="123"/>
      <c r="I94" s="123"/>
      <c r="J94" s="123"/>
      <c r="K94" s="123"/>
      <c r="L94" s="123"/>
      <c r="M94" s="22"/>
      <c r="N94" s="12">
        <v>17697</v>
      </c>
      <c r="O94" s="22">
        <v>3.49</v>
      </c>
      <c r="P94" s="6">
        <f t="shared" si="3"/>
        <v>61763</v>
      </c>
      <c r="Q94" s="124">
        <f t="shared" si="8"/>
        <v>144525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</row>
    <row r="95" spans="1:77" ht="67.5" x14ac:dyDescent="0.35">
      <c r="A95" s="12">
        <v>77</v>
      </c>
      <c r="B95" s="12"/>
      <c r="C95" s="12"/>
      <c r="D95" s="21" t="s">
        <v>172</v>
      </c>
      <c r="E95" s="254"/>
      <c r="F95" s="54" t="str">
        <f t="shared" si="7"/>
        <v>В4-3</v>
      </c>
      <c r="G95" s="123"/>
      <c r="H95" s="123"/>
      <c r="I95" s="123"/>
      <c r="J95" s="123"/>
      <c r="K95" s="123"/>
      <c r="L95" s="123"/>
      <c r="M95" s="22">
        <v>2</v>
      </c>
      <c r="N95" s="12">
        <v>17697</v>
      </c>
      <c r="O95" s="22">
        <v>4.0999999999999996</v>
      </c>
      <c r="P95" s="6">
        <f t="shared" si="3"/>
        <v>72558</v>
      </c>
      <c r="Q95" s="124">
        <f t="shared" si="8"/>
        <v>169786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</row>
    <row r="96" spans="1:77" ht="45" x14ac:dyDescent="0.35">
      <c r="A96" s="12">
        <v>78</v>
      </c>
      <c r="B96" s="12"/>
      <c r="C96" s="12"/>
      <c r="D96" s="21" t="s">
        <v>131</v>
      </c>
      <c r="E96" s="254"/>
      <c r="F96" s="54" t="str">
        <f t="shared" si="7"/>
        <v>В4-1</v>
      </c>
      <c r="G96" s="123"/>
      <c r="H96" s="123"/>
      <c r="I96" s="123"/>
      <c r="J96" s="123"/>
      <c r="K96" s="123"/>
      <c r="L96" s="123"/>
      <c r="M96" s="22" t="s">
        <v>19</v>
      </c>
      <c r="N96" s="12">
        <v>17697</v>
      </c>
      <c r="O96" s="22">
        <v>4.46</v>
      </c>
      <c r="P96" s="6">
        <f t="shared" si="3"/>
        <v>78929</v>
      </c>
      <c r="Q96" s="124">
        <f t="shared" si="8"/>
        <v>184694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</row>
    <row r="97" spans="1:77" ht="45" x14ac:dyDescent="0.35">
      <c r="A97" s="12">
        <v>80</v>
      </c>
      <c r="B97" s="12"/>
      <c r="C97" s="12"/>
      <c r="D97" s="21" t="s">
        <v>131</v>
      </c>
      <c r="E97" s="254"/>
      <c r="F97" s="54" t="str">
        <f t="shared" si="7"/>
        <v>В4-1</v>
      </c>
      <c r="G97" s="123"/>
      <c r="H97" s="123"/>
      <c r="I97" s="123"/>
      <c r="J97" s="123"/>
      <c r="K97" s="123"/>
      <c r="L97" s="123"/>
      <c r="M97" s="22" t="s">
        <v>19</v>
      </c>
      <c r="N97" s="12">
        <v>17697</v>
      </c>
      <c r="O97" s="22">
        <v>4.34</v>
      </c>
      <c r="P97" s="6">
        <f t="shared" si="3"/>
        <v>76805</v>
      </c>
      <c r="Q97" s="124">
        <f t="shared" si="8"/>
        <v>179724</v>
      </c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</row>
    <row r="98" spans="1:77" ht="45" x14ac:dyDescent="0.35">
      <c r="A98" s="12">
        <v>81</v>
      </c>
      <c r="B98" s="12"/>
      <c r="C98" s="12"/>
      <c r="D98" s="21" t="s">
        <v>131</v>
      </c>
      <c r="E98" s="254"/>
      <c r="F98" s="54" t="str">
        <f t="shared" si="7"/>
        <v>В4-4</v>
      </c>
      <c r="G98" s="123"/>
      <c r="H98" s="123"/>
      <c r="I98" s="123"/>
      <c r="J98" s="123"/>
      <c r="K98" s="123"/>
      <c r="L98" s="123"/>
      <c r="M98" s="22"/>
      <c r="N98" s="12">
        <v>17697</v>
      </c>
      <c r="O98" s="22">
        <v>3.32</v>
      </c>
      <c r="P98" s="6">
        <f t="shared" si="3"/>
        <v>58754</v>
      </c>
      <c r="Q98" s="124">
        <f t="shared" si="8"/>
        <v>137484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</row>
    <row r="99" spans="1:77" ht="45" x14ac:dyDescent="0.35">
      <c r="A99" s="12">
        <v>82</v>
      </c>
      <c r="B99" s="12"/>
      <c r="C99" s="12"/>
      <c r="D99" s="21" t="s">
        <v>131</v>
      </c>
      <c r="E99" s="254"/>
      <c r="F99" s="54" t="str">
        <f t="shared" si="7"/>
        <v>В4-4</v>
      </c>
      <c r="G99" s="123"/>
      <c r="H99" s="123"/>
      <c r="I99" s="123"/>
      <c r="J99" s="123"/>
      <c r="K99" s="123"/>
      <c r="L99" s="123"/>
      <c r="M99" s="22"/>
      <c r="N99" s="12">
        <v>17697</v>
      </c>
      <c r="O99" s="22">
        <v>3.45</v>
      </c>
      <c r="P99" s="6">
        <f t="shared" si="3"/>
        <v>61055</v>
      </c>
      <c r="Q99" s="124">
        <f t="shared" si="8"/>
        <v>142869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</row>
    <row r="100" spans="1:77" ht="45" x14ac:dyDescent="0.35">
      <c r="A100" s="12">
        <v>83</v>
      </c>
      <c r="B100" s="12"/>
      <c r="C100" s="12"/>
      <c r="D100" s="21" t="s">
        <v>131</v>
      </c>
      <c r="E100" s="254"/>
      <c r="F100" s="54" t="str">
        <f t="shared" si="7"/>
        <v>В4-4</v>
      </c>
      <c r="G100" s="123"/>
      <c r="H100" s="123"/>
      <c r="I100" s="123"/>
      <c r="J100" s="123"/>
      <c r="K100" s="123"/>
      <c r="L100" s="123"/>
      <c r="M100" s="22"/>
      <c r="N100" s="12">
        <v>17697</v>
      </c>
      <c r="O100" s="22">
        <v>3.45</v>
      </c>
      <c r="P100" s="6">
        <f t="shared" si="3"/>
        <v>61055</v>
      </c>
      <c r="Q100" s="124">
        <f t="shared" si="8"/>
        <v>142869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</row>
    <row r="101" spans="1:77" x14ac:dyDescent="0.35">
      <c r="A101" s="12">
        <v>84</v>
      </c>
      <c r="B101" s="12"/>
      <c r="C101" s="12"/>
      <c r="D101" s="21" t="s">
        <v>21</v>
      </c>
      <c r="E101" s="254"/>
      <c r="F101" s="54" t="str">
        <f t="shared" si="7"/>
        <v>В4-3</v>
      </c>
      <c r="G101" s="123"/>
      <c r="H101" s="123"/>
      <c r="I101" s="123"/>
      <c r="J101" s="123"/>
      <c r="K101" s="123"/>
      <c r="L101" s="123"/>
      <c r="M101" s="22">
        <v>2</v>
      </c>
      <c r="N101" s="12">
        <v>17697</v>
      </c>
      <c r="O101" s="22">
        <v>4.04</v>
      </c>
      <c r="P101" s="6">
        <f t="shared" si="3"/>
        <v>71496</v>
      </c>
      <c r="Q101" s="124">
        <f t="shared" si="8"/>
        <v>167301</v>
      </c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</row>
    <row r="102" spans="1:77" ht="56.25" x14ac:dyDescent="0.35">
      <c r="A102" s="12">
        <v>79</v>
      </c>
      <c r="B102" s="12"/>
      <c r="C102" s="12"/>
      <c r="D102" s="21" t="s">
        <v>177</v>
      </c>
      <c r="E102" s="254"/>
      <c r="F102" s="54" t="str">
        <f t="shared" si="7"/>
        <v>В4-3</v>
      </c>
      <c r="G102" s="123"/>
      <c r="H102" s="123"/>
      <c r="I102" s="123"/>
      <c r="J102" s="123"/>
      <c r="K102" s="123"/>
      <c r="L102" s="123"/>
      <c r="M102" s="22">
        <v>2</v>
      </c>
      <c r="N102" s="12">
        <v>17697</v>
      </c>
      <c r="O102" s="22">
        <v>4.04</v>
      </c>
      <c r="P102" s="6">
        <f t="shared" si="3"/>
        <v>71496</v>
      </c>
      <c r="Q102" s="124">
        <f t="shared" si="8"/>
        <v>167301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</row>
    <row r="103" spans="1:77" ht="56.25" x14ac:dyDescent="0.35">
      <c r="A103" s="12">
        <v>333</v>
      </c>
      <c r="B103" s="12"/>
      <c r="C103" s="12"/>
      <c r="D103" s="21" t="s">
        <v>177</v>
      </c>
      <c r="E103" s="254"/>
      <c r="F103" s="54" t="str">
        <f t="shared" si="7"/>
        <v>В4-3</v>
      </c>
      <c r="G103" s="123"/>
      <c r="H103" s="123"/>
      <c r="I103" s="123"/>
      <c r="J103" s="123"/>
      <c r="K103" s="123"/>
      <c r="L103" s="123"/>
      <c r="M103" s="22">
        <v>2</v>
      </c>
      <c r="N103" s="12">
        <v>17697</v>
      </c>
      <c r="O103" s="22">
        <v>4.04</v>
      </c>
      <c r="P103" s="6">
        <f t="shared" si="3"/>
        <v>71496</v>
      </c>
      <c r="Q103" s="124">
        <f t="shared" si="8"/>
        <v>167301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</row>
    <row r="104" spans="1:77" ht="56.25" x14ac:dyDescent="0.35">
      <c r="A104" s="12">
        <v>85</v>
      </c>
      <c r="B104" s="12"/>
      <c r="C104" s="12"/>
      <c r="D104" s="21" t="s">
        <v>177</v>
      </c>
      <c r="E104" s="254"/>
      <c r="F104" s="54" t="str">
        <f t="shared" si="7"/>
        <v>В4-3</v>
      </c>
      <c r="G104" s="123"/>
      <c r="H104" s="123"/>
      <c r="I104" s="123"/>
      <c r="J104" s="123"/>
      <c r="K104" s="123"/>
      <c r="L104" s="123"/>
      <c r="M104" s="22">
        <v>2</v>
      </c>
      <c r="N104" s="12">
        <v>17697</v>
      </c>
      <c r="O104" s="22">
        <v>4.04</v>
      </c>
      <c r="P104" s="6">
        <f t="shared" si="3"/>
        <v>71496</v>
      </c>
      <c r="Q104" s="124">
        <f t="shared" si="8"/>
        <v>167301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</row>
    <row r="105" spans="1:77" ht="56.25" x14ac:dyDescent="0.35">
      <c r="A105" s="12">
        <v>86</v>
      </c>
      <c r="B105" s="12"/>
      <c r="C105" s="12"/>
      <c r="D105" s="21" t="s">
        <v>177</v>
      </c>
      <c r="E105" s="254"/>
      <c r="F105" s="54" t="str">
        <f t="shared" si="7"/>
        <v>В4-3</v>
      </c>
      <c r="G105" s="123"/>
      <c r="H105" s="123"/>
      <c r="I105" s="123"/>
      <c r="J105" s="123"/>
      <c r="K105" s="123"/>
      <c r="L105" s="123"/>
      <c r="M105" s="22">
        <v>2</v>
      </c>
      <c r="N105" s="12">
        <v>17697</v>
      </c>
      <c r="O105" s="22">
        <v>4.04</v>
      </c>
      <c r="P105" s="6">
        <f t="shared" si="3"/>
        <v>71496</v>
      </c>
      <c r="Q105" s="124">
        <f t="shared" si="8"/>
        <v>167301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</row>
    <row r="106" spans="1:77" ht="56.25" x14ac:dyDescent="0.35">
      <c r="A106" s="12">
        <v>87</v>
      </c>
      <c r="B106" s="12"/>
      <c r="C106" s="12"/>
      <c r="D106" s="21" t="s">
        <v>177</v>
      </c>
      <c r="E106" s="254"/>
      <c r="F106" s="54" t="str">
        <f t="shared" si="7"/>
        <v>В4-3</v>
      </c>
      <c r="G106" s="123"/>
      <c r="H106" s="123"/>
      <c r="I106" s="123"/>
      <c r="J106" s="123"/>
      <c r="K106" s="123"/>
      <c r="L106" s="123"/>
      <c r="M106" s="22">
        <v>2</v>
      </c>
      <c r="N106" s="12">
        <v>17697</v>
      </c>
      <c r="O106" s="22">
        <v>4.04</v>
      </c>
      <c r="P106" s="6">
        <f t="shared" si="3"/>
        <v>71496</v>
      </c>
      <c r="Q106" s="124">
        <f t="shared" si="8"/>
        <v>167301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</row>
    <row r="107" spans="1:77" x14ac:dyDescent="0.35">
      <c r="A107" s="12">
        <v>334</v>
      </c>
      <c r="B107" s="12"/>
      <c r="C107" s="12"/>
      <c r="D107" s="21" t="s">
        <v>122</v>
      </c>
      <c r="E107" s="254"/>
      <c r="F107" s="54" t="str">
        <f t="shared" si="7"/>
        <v>В4-3</v>
      </c>
      <c r="G107" s="123"/>
      <c r="H107" s="123"/>
      <c r="I107" s="123"/>
      <c r="J107" s="123"/>
      <c r="K107" s="123"/>
      <c r="L107" s="123"/>
      <c r="M107" s="22">
        <v>2</v>
      </c>
      <c r="N107" s="12">
        <v>17697</v>
      </c>
      <c r="O107" s="22">
        <v>4.04</v>
      </c>
      <c r="P107" s="6">
        <f t="shared" si="3"/>
        <v>71496</v>
      </c>
      <c r="Q107" s="124">
        <f t="shared" si="8"/>
        <v>167301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</row>
    <row r="108" spans="1:77" ht="56.25" x14ac:dyDescent="0.35">
      <c r="A108" s="12">
        <v>337</v>
      </c>
      <c r="B108" s="12"/>
      <c r="C108" s="12"/>
      <c r="D108" s="21" t="s">
        <v>173</v>
      </c>
      <c r="E108" s="254"/>
      <c r="F108" s="54" t="str">
        <f t="shared" si="7"/>
        <v>В4-3</v>
      </c>
      <c r="G108" s="123"/>
      <c r="H108" s="123"/>
      <c r="I108" s="123"/>
      <c r="J108" s="123"/>
      <c r="K108" s="123"/>
      <c r="L108" s="123"/>
      <c r="M108" s="22">
        <v>2</v>
      </c>
      <c r="N108" s="12">
        <v>17697</v>
      </c>
      <c r="O108" s="22">
        <v>4.04</v>
      </c>
      <c r="P108" s="6">
        <f t="shared" si="3"/>
        <v>71496</v>
      </c>
      <c r="Q108" s="124">
        <f t="shared" si="8"/>
        <v>167301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</row>
    <row r="109" spans="1:77" x14ac:dyDescent="0.35">
      <c r="A109" s="12">
        <v>94</v>
      </c>
      <c r="B109" s="12"/>
      <c r="C109" s="12"/>
      <c r="D109" s="21" t="s">
        <v>130</v>
      </c>
      <c r="E109" s="254"/>
      <c r="F109" s="54" t="str">
        <f t="shared" si="7"/>
        <v>В4-3</v>
      </c>
      <c r="G109" s="123"/>
      <c r="H109" s="123"/>
      <c r="I109" s="123"/>
      <c r="J109" s="123"/>
      <c r="K109" s="123"/>
      <c r="L109" s="123"/>
      <c r="M109" s="22">
        <v>2</v>
      </c>
      <c r="N109" s="12">
        <v>17697</v>
      </c>
      <c r="O109" s="22">
        <v>4.04</v>
      </c>
      <c r="P109" s="6">
        <f t="shared" si="3"/>
        <v>71496</v>
      </c>
      <c r="Q109" s="124">
        <f t="shared" si="8"/>
        <v>167301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</row>
    <row r="110" spans="1:77" ht="45" x14ac:dyDescent="0.35">
      <c r="A110" s="12">
        <v>338</v>
      </c>
      <c r="B110" s="12"/>
      <c r="C110" s="12"/>
      <c r="D110" s="21" t="s">
        <v>121</v>
      </c>
      <c r="E110" s="254"/>
      <c r="F110" s="54" t="str">
        <f t="shared" si="7"/>
        <v>В4-3</v>
      </c>
      <c r="G110" s="123"/>
      <c r="H110" s="123"/>
      <c r="I110" s="123"/>
      <c r="J110" s="123"/>
      <c r="K110" s="123"/>
      <c r="L110" s="123"/>
      <c r="M110" s="22">
        <v>2</v>
      </c>
      <c r="N110" s="12">
        <v>17697</v>
      </c>
      <c r="O110" s="22">
        <v>4.04</v>
      </c>
      <c r="P110" s="6">
        <f t="shared" si="3"/>
        <v>71496</v>
      </c>
      <c r="Q110" s="124">
        <f t="shared" si="8"/>
        <v>167301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</row>
    <row r="111" spans="1:77" ht="45" x14ac:dyDescent="0.35">
      <c r="A111" s="12">
        <v>95</v>
      </c>
      <c r="B111" s="12"/>
      <c r="C111" s="12"/>
      <c r="D111" s="21" t="s">
        <v>121</v>
      </c>
      <c r="E111" s="254"/>
      <c r="F111" s="54" t="str">
        <f t="shared" si="7"/>
        <v>В4-3</v>
      </c>
      <c r="G111" s="123"/>
      <c r="H111" s="123"/>
      <c r="I111" s="123"/>
      <c r="J111" s="123"/>
      <c r="K111" s="123"/>
      <c r="L111" s="123"/>
      <c r="M111" s="22">
        <v>2</v>
      </c>
      <c r="N111" s="12">
        <v>17697</v>
      </c>
      <c r="O111" s="22">
        <v>4.04</v>
      </c>
      <c r="P111" s="6">
        <f t="shared" ref="P111:P172" si="9">ROUND(N111*O111,0)</f>
        <v>71496</v>
      </c>
      <c r="Q111" s="124">
        <f t="shared" si="8"/>
        <v>167301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</row>
    <row r="112" spans="1:77" ht="45" x14ac:dyDescent="0.35">
      <c r="A112" s="12">
        <v>336</v>
      </c>
      <c r="B112" s="12"/>
      <c r="C112" s="12"/>
      <c r="D112" s="21" t="s">
        <v>121</v>
      </c>
      <c r="E112" s="254"/>
      <c r="F112" s="54" t="str">
        <f t="shared" si="7"/>
        <v>В4-3</v>
      </c>
      <c r="G112" s="123"/>
      <c r="H112" s="123"/>
      <c r="I112" s="123"/>
      <c r="J112" s="123"/>
      <c r="K112" s="123"/>
      <c r="L112" s="123"/>
      <c r="M112" s="22">
        <v>2</v>
      </c>
      <c r="N112" s="12">
        <v>17697</v>
      </c>
      <c r="O112" s="22">
        <v>4.04</v>
      </c>
      <c r="P112" s="6">
        <f t="shared" si="9"/>
        <v>71496</v>
      </c>
      <c r="Q112" s="124">
        <f t="shared" si="8"/>
        <v>167301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</row>
    <row r="113" spans="1:77" ht="45" x14ac:dyDescent="0.35">
      <c r="A113" s="12">
        <v>97</v>
      </c>
      <c r="B113" s="12"/>
      <c r="C113" s="12"/>
      <c r="D113" s="21" t="s">
        <v>129</v>
      </c>
      <c r="E113" s="254"/>
      <c r="F113" s="54" t="str">
        <f t="shared" si="7"/>
        <v>В4-3</v>
      </c>
      <c r="G113" s="123"/>
      <c r="H113" s="123"/>
      <c r="I113" s="123"/>
      <c r="J113" s="123"/>
      <c r="K113" s="123"/>
      <c r="L113" s="123"/>
      <c r="M113" s="22">
        <v>2</v>
      </c>
      <c r="N113" s="12">
        <v>17697</v>
      </c>
      <c r="O113" s="22">
        <v>4.04</v>
      </c>
      <c r="P113" s="6">
        <f t="shared" si="9"/>
        <v>71496</v>
      </c>
      <c r="Q113" s="124">
        <f t="shared" si="8"/>
        <v>167301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</row>
    <row r="114" spans="1:77" ht="45" x14ac:dyDescent="0.35">
      <c r="A114" s="12">
        <v>98</v>
      </c>
      <c r="B114" s="12"/>
      <c r="C114" s="12"/>
      <c r="D114" s="21" t="s">
        <v>131</v>
      </c>
      <c r="E114" s="254"/>
      <c r="F114" s="54" t="str">
        <f t="shared" si="7"/>
        <v>В4-4</v>
      </c>
      <c r="G114" s="123"/>
      <c r="H114" s="123"/>
      <c r="I114" s="123"/>
      <c r="J114" s="123"/>
      <c r="K114" s="123"/>
      <c r="L114" s="123"/>
      <c r="M114" s="22"/>
      <c r="N114" s="12">
        <v>17697</v>
      </c>
      <c r="O114" s="22">
        <v>3.36</v>
      </c>
      <c r="P114" s="6">
        <f t="shared" si="9"/>
        <v>59462</v>
      </c>
      <c r="Q114" s="124">
        <f t="shared" si="8"/>
        <v>139141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</row>
    <row r="115" spans="1:77" ht="45" x14ac:dyDescent="0.35">
      <c r="A115" s="12">
        <v>99</v>
      </c>
      <c r="B115" s="12"/>
      <c r="C115" s="12"/>
      <c r="D115" s="21" t="s">
        <v>129</v>
      </c>
      <c r="E115" s="254"/>
      <c r="F115" s="54" t="str">
        <f t="shared" si="7"/>
        <v>В4-4</v>
      </c>
      <c r="G115" s="123"/>
      <c r="H115" s="123"/>
      <c r="I115" s="123"/>
      <c r="J115" s="123"/>
      <c r="K115" s="123"/>
      <c r="L115" s="123"/>
      <c r="M115" s="22"/>
      <c r="N115" s="12">
        <v>17697</v>
      </c>
      <c r="O115" s="22">
        <v>3.32</v>
      </c>
      <c r="P115" s="6">
        <f t="shared" si="9"/>
        <v>58754</v>
      </c>
      <c r="Q115" s="124">
        <f t="shared" si="8"/>
        <v>137484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</row>
    <row r="116" spans="1:77" ht="45" x14ac:dyDescent="0.35">
      <c r="A116" s="12">
        <v>335</v>
      </c>
      <c r="B116" s="12"/>
      <c r="C116" s="12"/>
      <c r="D116" s="21" t="s">
        <v>131</v>
      </c>
      <c r="E116" s="254"/>
      <c r="F116" s="54" t="str">
        <f t="shared" si="7"/>
        <v>В4-4</v>
      </c>
      <c r="G116" s="123"/>
      <c r="H116" s="123"/>
      <c r="I116" s="123"/>
      <c r="J116" s="123"/>
      <c r="K116" s="123"/>
      <c r="L116" s="123"/>
      <c r="M116" s="22"/>
      <c r="N116" s="12">
        <v>17697</v>
      </c>
      <c r="O116" s="22">
        <v>3.32</v>
      </c>
      <c r="P116" s="6">
        <f t="shared" si="9"/>
        <v>58754</v>
      </c>
      <c r="Q116" s="124">
        <f t="shared" si="8"/>
        <v>137484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</row>
    <row r="117" spans="1:77" ht="45" x14ac:dyDescent="0.35">
      <c r="A117" s="12">
        <v>101</v>
      </c>
      <c r="B117" s="12"/>
      <c r="C117" s="12"/>
      <c r="D117" s="21" t="s">
        <v>131</v>
      </c>
      <c r="E117" s="254"/>
      <c r="F117" s="54" t="str">
        <f t="shared" si="7"/>
        <v>В4-4</v>
      </c>
      <c r="G117" s="123"/>
      <c r="H117" s="123"/>
      <c r="I117" s="123"/>
      <c r="J117" s="123"/>
      <c r="K117" s="123"/>
      <c r="L117" s="123"/>
      <c r="M117" s="22"/>
      <c r="N117" s="12">
        <v>17697</v>
      </c>
      <c r="O117" s="22">
        <v>3.32</v>
      </c>
      <c r="P117" s="6">
        <f t="shared" si="9"/>
        <v>58754</v>
      </c>
      <c r="Q117" s="124">
        <f t="shared" si="8"/>
        <v>137484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</row>
    <row r="118" spans="1:77" ht="45" x14ac:dyDescent="0.35">
      <c r="A118" s="12">
        <v>102</v>
      </c>
      <c r="B118" s="12"/>
      <c r="C118" s="12"/>
      <c r="D118" s="21" t="s">
        <v>121</v>
      </c>
      <c r="E118" s="254"/>
      <c r="F118" s="54" t="str">
        <f t="shared" si="7"/>
        <v>В4-1</v>
      </c>
      <c r="G118" s="123"/>
      <c r="H118" s="123"/>
      <c r="I118" s="123"/>
      <c r="J118" s="123"/>
      <c r="K118" s="123"/>
      <c r="L118" s="123"/>
      <c r="M118" s="22" t="s">
        <v>19</v>
      </c>
      <c r="N118" s="12">
        <v>17697</v>
      </c>
      <c r="O118" s="22">
        <v>4.53</v>
      </c>
      <c r="P118" s="6">
        <f t="shared" si="9"/>
        <v>80167</v>
      </c>
      <c r="Q118" s="124">
        <f t="shared" si="8"/>
        <v>187591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</row>
    <row r="119" spans="1:77" ht="45" x14ac:dyDescent="0.35">
      <c r="A119" s="12">
        <v>104</v>
      </c>
      <c r="B119" s="12"/>
      <c r="C119" s="12"/>
      <c r="D119" s="21" t="s">
        <v>131</v>
      </c>
      <c r="E119" s="254"/>
      <c r="F119" s="54" t="str">
        <f t="shared" si="7"/>
        <v>В4-4</v>
      </c>
      <c r="G119" s="123"/>
      <c r="H119" s="123"/>
      <c r="I119" s="123"/>
      <c r="J119" s="123"/>
      <c r="K119" s="123"/>
      <c r="L119" s="123"/>
      <c r="M119" s="22"/>
      <c r="N119" s="12">
        <v>17697</v>
      </c>
      <c r="O119" s="22">
        <v>3.32</v>
      </c>
      <c r="P119" s="6">
        <f t="shared" si="9"/>
        <v>58754</v>
      </c>
      <c r="Q119" s="124">
        <f t="shared" si="8"/>
        <v>137484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</row>
    <row r="120" spans="1:77" ht="45" x14ac:dyDescent="0.35">
      <c r="A120" s="12">
        <v>105</v>
      </c>
      <c r="B120" s="12"/>
      <c r="C120" s="12"/>
      <c r="D120" s="21" t="s">
        <v>121</v>
      </c>
      <c r="E120" s="254"/>
      <c r="F120" s="54" t="str">
        <f t="shared" si="7"/>
        <v>В4-1</v>
      </c>
      <c r="G120" s="123"/>
      <c r="H120" s="123"/>
      <c r="I120" s="123"/>
      <c r="J120" s="123"/>
      <c r="K120" s="123"/>
      <c r="L120" s="123"/>
      <c r="M120" s="22" t="s">
        <v>19</v>
      </c>
      <c r="N120" s="12">
        <v>17697</v>
      </c>
      <c r="O120" s="22">
        <v>4.53</v>
      </c>
      <c r="P120" s="6">
        <f t="shared" si="9"/>
        <v>80167</v>
      </c>
      <c r="Q120" s="124">
        <f t="shared" si="8"/>
        <v>187591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</row>
    <row r="121" spans="1:77" ht="45" x14ac:dyDescent="0.35">
      <c r="A121" s="12">
        <v>106</v>
      </c>
      <c r="B121" s="12"/>
      <c r="C121" s="12"/>
      <c r="D121" s="21" t="s">
        <v>131</v>
      </c>
      <c r="E121" s="254"/>
      <c r="F121" s="54" t="str">
        <f t="shared" si="7"/>
        <v>В4-4</v>
      </c>
      <c r="G121" s="123"/>
      <c r="H121" s="123"/>
      <c r="I121" s="123"/>
      <c r="J121" s="123"/>
      <c r="K121" s="123"/>
      <c r="L121" s="123"/>
      <c r="M121" s="22"/>
      <c r="N121" s="12">
        <v>17697</v>
      </c>
      <c r="O121" s="22">
        <v>3.41</v>
      </c>
      <c r="P121" s="6">
        <f t="shared" si="9"/>
        <v>60347</v>
      </c>
      <c r="Q121" s="124">
        <f t="shared" si="8"/>
        <v>141212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</row>
    <row r="122" spans="1:77" ht="45" x14ac:dyDescent="0.35">
      <c r="A122" s="12">
        <v>107</v>
      </c>
      <c r="B122" s="12"/>
      <c r="C122" s="12"/>
      <c r="D122" s="21" t="s">
        <v>131</v>
      </c>
      <c r="E122" s="254"/>
      <c r="F122" s="54" t="str">
        <f t="shared" si="7"/>
        <v>В4-1</v>
      </c>
      <c r="G122" s="123"/>
      <c r="H122" s="123"/>
      <c r="I122" s="123"/>
      <c r="J122" s="123"/>
      <c r="K122" s="123"/>
      <c r="L122" s="123"/>
      <c r="M122" s="22" t="s">
        <v>19</v>
      </c>
      <c r="N122" s="12">
        <v>17697</v>
      </c>
      <c r="O122" s="22">
        <v>4.46</v>
      </c>
      <c r="P122" s="6">
        <f t="shared" si="9"/>
        <v>78929</v>
      </c>
      <c r="Q122" s="124">
        <f t="shared" si="8"/>
        <v>184694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</row>
    <row r="123" spans="1:77" ht="45" x14ac:dyDescent="0.35">
      <c r="A123" s="12">
        <v>108</v>
      </c>
      <c r="B123" s="12"/>
      <c r="C123" s="12"/>
      <c r="D123" s="21" t="s">
        <v>131</v>
      </c>
      <c r="E123" s="254"/>
      <c r="F123" s="54" t="str">
        <f t="shared" si="7"/>
        <v>В4-4</v>
      </c>
      <c r="G123" s="123"/>
      <c r="H123" s="123"/>
      <c r="I123" s="123"/>
      <c r="J123" s="123"/>
      <c r="K123" s="123"/>
      <c r="L123" s="123"/>
      <c r="M123" s="22"/>
      <c r="N123" s="12">
        <v>17697</v>
      </c>
      <c r="O123" s="22">
        <v>3.32</v>
      </c>
      <c r="P123" s="6">
        <f t="shared" si="9"/>
        <v>58754</v>
      </c>
      <c r="Q123" s="124">
        <f t="shared" si="8"/>
        <v>137484</v>
      </c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</row>
    <row r="124" spans="1:77" ht="45" x14ac:dyDescent="0.35">
      <c r="A124" s="12">
        <v>109</v>
      </c>
      <c r="B124" s="12"/>
      <c r="C124" s="12"/>
      <c r="D124" s="21" t="s">
        <v>131</v>
      </c>
      <c r="E124" s="254"/>
      <c r="F124" s="54" t="str">
        <f t="shared" si="7"/>
        <v>В4-4</v>
      </c>
      <c r="G124" s="123"/>
      <c r="H124" s="123"/>
      <c r="I124" s="123"/>
      <c r="J124" s="123"/>
      <c r="K124" s="123"/>
      <c r="L124" s="123"/>
      <c r="M124" s="22"/>
      <c r="N124" s="12">
        <v>17697</v>
      </c>
      <c r="O124" s="22">
        <v>3.45</v>
      </c>
      <c r="P124" s="6">
        <f t="shared" si="9"/>
        <v>61055</v>
      </c>
      <c r="Q124" s="124">
        <f t="shared" si="8"/>
        <v>142869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</row>
    <row r="125" spans="1:77" ht="45" x14ac:dyDescent="0.35">
      <c r="A125" s="12">
        <v>110</v>
      </c>
      <c r="B125" s="12"/>
      <c r="C125" s="12"/>
      <c r="D125" s="21" t="s">
        <v>131</v>
      </c>
      <c r="E125" s="254"/>
      <c r="F125" s="54" t="str">
        <f t="shared" si="7"/>
        <v>В4-1</v>
      </c>
      <c r="G125" s="123"/>
      <c r="H125" s="123"/>
      <c r="I125" s="123"/>
      <c r="J125" s="123"/>
      <c r="K125" s="123"/>
      <c r="L125" s="123"/>
      <c r="M125" s="22" t="s">
        <v>19</v>
      </c>
      <c r="N125" s="12">
        <v>17697</v>
      </c>
      <c r="O125" s="22">
        <v>4.4000000000000004</v>
      </c>
      <c r="P125" s="6">
        <f t="shared" si="9"/>
        <v>77867</v>
      </c>
      <c r="Q125" s="124">
        <f t="shared" si="8"/>
        <v>182209</v>
      </c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</row>
    <row r="126" spans="1:77" ht="45" x14ac:dyDescent="0.35">
      <c r="A126" s="12">
        <v>103</v>
      </c>
      <c r="B126" s="12"/>
      <c r="C126" s="12"/>
      <c r="D126" s="21" t="s">
        <v>131</v>
      </c>
      <c r="E126" s="254"/>
      <c r="F126" s="54" t="str">
        <f t="shared" si="7"/>
        <v>В4-4</v>
      </c>
      <c r="G126" s="123"/>
      <c r="H126" s="123"/>
      <c r="I126" s="123"/>
      <c r="J126" s="123"/>
      <c r="K126" s="123"/>
      <c r="L126" s="123"/>
      <c r="M126" s="22"/>
      <c r="N126" s="12">
        <v>17697</v>
      </c>
      <c r="O126" s="22">
        <v>3.32</v>
      </c>
      <c r="P126" s="6">
        <f t="shared" si="9"/>
        <v>58754</v>
      </c>
      <c r="Q126" s="124">
        <f t="shared" si="8"/>
        <v>137484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</row>
    <row r="127" spans="1:77" ht="45" x14ac:dyDescent="0.35">
      <c r="A127" s="12">
        <v>111</v>
      </c>
      <c r="B127" s="12"/>
      <c r="C127" s="12"/>
      <c r="D127" s="21" t="s">
        <v>131</v>
      </c>
      <c r="E127" s="254"/>
      <c r="F127" s="54" t="str">
        <f t="shared" si="7"/>
        <v>В4-1</v>
      </c>
      <c r="G127" s="123"/>
      <c r="H127" s="123"/>
      <c r="I127" s="123"/>
      <c r="J127" s="123"/>
      <c r="K127" s="123"/>
      <c r="L127" s="123"/>
      <c r="M127" s="22" t="s">
        <v>19</v>
      </c>
      <c r="N127" s="12">
        <v>17697</v>
      </c>
      <c r="O127" s="22">
        <v>4.46</v>
      </c>
      <c r="P127" s="6">
        <f t="shared" si="9"/>
        <v>78929</v>
      </c>
      <c r="Q127" s="124">
        <f t="shared" si="8"/>
        <v>184694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</row>
    <row r="128" spans="1:77" ht="45" x14ac:dyDescent="0.35">
      <c r="A128" s="12">
        <v>112</v>
      </c>
      <c r="B128" s="12"/>
      <c r="C128" s="12"/>
      <c r="D128" s="21" t="s">
        <v>131</v>
      </c>
      <c r="E128" s="254"/>
      <c r="F128" s="54" t="str">
        <f t="shared" si="7"/>
        <v>В4-4</v>
      </c>
      <c r="G128" s="123"/>
      <c r="H128" s="123"/>
      <c r="I128" s="123"/>
      <c r="J128" s="123"/>
      <c r="K128" s="123"/>
      <c r="L128" s="123"/>
      <c r="M128" s="22"/>
      <c r="N128" s="12">
        <v>17697</v>
      </c>
      <c r="O128" s="22">
        <v>3.41</v>
      </c>
      <c r="P128" s="6">
        <f t="shared" si="9"/>
        <v>60347</v>
      </c>
      <c r="Q128" s="124">
        <f t="shared" si="8"/>
        <v>141212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</row>
    <row r="129" spans="1:77" ht="45" x14ac:dyDescent="0.35">
      <c r="A129" s="12">
        <v>113</v>
      </c>
      <c r="B129" s="12"/>
      <c r="C129" s="12"/>
      <c r="D129" s="21" t="s">
        <v>131</v>
      </c>
      <c r="E129" s="254"/>
      <c r="F129" s="54" t="str">
        <f t="shared" si="7"/>
        <v>В4-4</v>
      </c>
      <c r="G129" s="123"/>
      <c r="H129" s="123"/>
      <c r="I129" s="123"/>
      <c r="J129" s="123"/>
      <c r="K129" s="123"/>
      <c r="L129" s="123"/>
      <c r="M129" s="22"/>
      <c r="N129" s="12">
        <v>17697</v>
      </c>
      <c r="O129" s="22">
        <v>3.32</v>
      </c>
      <c r="P129" s="6">
        <f t="shared" si="9"/>
        <v>58754</v>
      </c>
      <c r="Q129" s="124">
        <f t="shared" si="8"/>
        <v>137484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</row>
    <row r="130" spans="1:77" ht="45" x14ac:dyDescent="0.35">
      <c r="A130" s="12"/>
      <c r="B130" s="12"/>
      <c r="C130" s="12"/>
      <c r="D130" s="21" t="s">
        <v>131</v>
      </c>
      <c r="E130" s="254"/>
      <c r="F130" s="54" t="str">
        <f t="shared" si="7"/>
        <v>В4-4</v>
      </c>
      <c r="G130" s="123"/>
      <c r="H130" s="123"/>
      <c r="I130" s="123"/>
      <c r="J130" s="123"/>
      <c r="K130" s="123"/>
      <c r="L130" s="123"/>
      <c r="M130" s="22"/>
      <c r="N130" s="12">
        <v>17697</v>
      </c>
      <c r="O130" s="22">
        <v>3.49</v>
      </c>
      <c r="P130" s="6">
        <f t="shared" si="9"/>
        <v>61763</v>
      </c>
      <c r="Q130" s="124">
        <f t="shared" si="8"/>
        <v>144525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</row>
    <row r="131" spans="1:77" ht="56.25" x14ac:dyDescent="0.35">
      <c r="A131" s="12"/>
      <c r="B131" s="12"/>
      <c r="C131" s="12"/>
      <c r="D131" s="21" t="s">
        <v>176</v>
      </c>
      <c r="E131" s="254"/>
      <c r="F131" s="54" t="str">
        <f t="shared" si="7"/>
        <v>В4-1</v>
      </c>
      <c r="G131" s="123"/>
      <c r="H131" s="123"/>
      <c r="I131" s="123"/>
      <c r="J131" s="123"/>
      <c r="K131" s="123"/>
      <c r="L131" s="123"/>
      <c r="M131" s="22" t="s">
        <v>19</v>
      </c>
      <c r="N131" s="12">
        <v>17697</v>
      </c>
      <c r="O131" s="22">
        <v>4.46</v>
      </c>
      <c r="P131" s="6">
        <f t="shared" si="9"/>
        <v>78929</v>
      </c>
      <c r="Q131" s="124">
        <f t="shared" si="8"/>
        <v>184694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</row>
    <row r="132" spans="1:77" ht="45" x14ac:dyDescent="0.35">
      <c r="A132" s="12">
        <v>114</v>
      </c>
      <c r="B132" s="12"/>
      <c r="C132" s="12"/>
      <c r="D132" s="21" t="s">
        <v>131</v>
      </c>
      <c r="E132" s="254"/>
      <c r="F132" s="54" t="str">
        <f t="shared" si="7"/>
        <v>В4-4</v>
      </c>
      <c r="G132" s="123"/>
      <c r="H132" s="123"/>
      <c r="I132" s="123"/>
      <c r="J132" s="123"/>
      <c r="K132" s="123"/>
      <c r="L132" s="123"/>
      <c r="M132" s="22"/>
      <c r="N132" s="12">
        <v>17697</v>
      </c>
      <c r="O132" s="22">
        <v>3.45</v>
      </c>
      <c r="P132" s="6">
        <f t="shared" si="9"/>
        <v>61055</v>
      </c>
      <c r="Q132" s="124">
        <f t="shared" si="8"/>
        <v>142869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</row>
    <row r="133" spans="1:77" ht="45" x14ac:dyDescent="0.35">
      <c r="A133" s="12">
        <v>100</v>
      </c>
      <c r="B133" s="12"/>
      <c r="C133" s="12"/>
      <c r="D133" s="21" t="s">
        <v>131</v>
      </c>
      <c r="E133" s="254"/>
      <c r="F133" s="54" t="str">
        <f t="shared" si="7"/>
        <v>В4-4</v>
      </c>
      <c r="G133" s="123"/>
      <c r="H133" s="123"/>
      <c r="I133" s="123"/>
      <c r="J133" s="123"/>
      <c r="K133" s="123"/>
      <c r="L133" s="123"/>
      <c r="M133" s="22"/>
      <c r="N133" s="12">
        <v>17697</v>
      </c>
      <c r="O133" s="22">
        <v>3.49</v>
      </c>
      <c r="P133" s="6">
        <f t="shared" si="9"/>
        <v>61763</v>
      </c>
      <c r="Q133" s="124">
        <f t="shared" si="8"/>
        <v>144525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</row>
    <row r="134" spans="1:77" ht="45" x14ac:dyDescent="0.35">
      <c r="A134" s="12">
        <v>96</v>
      </c>
      <c r="B134" s="12"/>
      <c r="C134" s="12"/>
      <c r="D134" s="21" t="s">
        <v>131</v>
      </c>
      <c r="E134" s="254"/>
      <c r="F134" s="54" t="str">
        <f t="shared" si="7"/>
        <v>В4-1</v>
      </c>
      <c r="G134" s="123"/>
      <c r="H134" s="123"/>
      <c r="I134" s="123"/>
      <c r="J134" s="123"/>
      <c r="K134" s="123"/>
      <c r="L134" s="123"/>
      <c r="M134" s="22" t="s">
        <v>19</v>
      </c>
      <c r="N134" s="12">
        <v>17697</v>
      </c>
      <c r="O134" s="22">
        <v>4.46</v>
      </c>
      <c r="P134" s="6">
        <f t="shared" si="9"/>
        <v>78929</v>
      </c>
      <c r="Q134" s="124">
        <f t="shared" si="8"/>
        <v>184694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</row>
    <row r="135" spans="1:77" ht="45" x14ac:dyDescent="0.35">
      <c r="A135" s="12">
        <v>119</v>
      </c>
      <c r="B135" s="12"/>
      <c r="C135" s="12"/>
      <c r="D135" s="21" t="s">
        <v>131</v>
      </c>
      <c r="E135" s="254"/>
      <c r="F135" s="54" t="str">
        <f t="shared" si="7"/>
        <v>В4-4</v>
      </c>
      <c r="G135" s="123"/>
      <c r="H135" s="123"/>
      <c r="I135" s="123"/>
      <c r="J135" s="123"/>
      <c r="K135" s="123"/>
      <c r="L135" s="123"/>
      <c r="M135" s="22"/>
      <c r="N135" s="12">
        <v>17697</v>
      </c>
      <c r="O135" s="22">
        <v>3.32</v>
      </c>
      <c r="P135" s="6">
        <f t="shared" si="9"/>
        <v>58754</v>
      </c>
      <c r="Q135" s="124">
        <f t="shared" si="8"/>
        <v>137484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</row>
    <row r="136" spans="1:77" ht="45" x14ac:dyDescent="0.35">
      <c r="A136" s="12">
        <v>120</v>
      </c>
      <c r="B136" s="12"/>
      <c r="C136" s="12"/>
      <c r="D136" s="21" t="s">
        <v>131</v>
      </c>
      <c r="E136" s="254"/>
      <c r="F136" s="54" t="str">
        <f t="shared" si="7"/>
        <v>В4-4</v>
      </c>
      <c r="G136" s="123"/>
      <c r="H136" s="123"/>
      <c r="I136" s="123"/>
      <c r="J136" s="123"/>
      <c r="K136" s="123"/>
      <c r="L136" s="123"/>
      <c r="M136" s="22"/>
      <c r="N136" s="12">
        <v>17697</v>
      </c>
      <c r="O136" s="22">
        <v>3.32</v>
      </c>
      <c r="P136" s="6">
        <f t="shared" si="9"/>
        <v>58754</v>
      </c>
      <c r="Q136" s="124">
        <f t="shared" si="8"/>
        <v>137484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</row>
    <row r="137" spans="1:77" ht="45" x14ac:dyDescent="0.35">
      <c r="A137" s="12">
        <v>121</v>
      </c>
      <c r="B137" s="12"/>
      <c r="C137" s="12"/>
      <c r="D137" s="21" t="s">
        <v>131</v>
      </c>
      <c r="E137" s="254"/>
      <c r="F137" s="54" t="str">
        <f t="shared" si="7"/>
        <v>В4-4</v>
      </c>
      <c r="G137" s="123"/>
      <c r="H137" s="123"/>
      <c r="I137" s="123"/>
      <c r="J137" s="123"/>
      <c r="K137" s="123"/>
      <c r="L137" s="123"/>
      <c r="M137" s="22"/>
      <c r="N137" s="12">
        <v>17697</v>
      </c>
      <c r="O137" s="22">
        <v>3.41</v>
      </c>
      <c r="P137" s="6">
        <f t="shared" si="9"/>
        <v>60347</v>
      </c>
      <c r="Q137" s="124">
        <f t="shared" si="8"/>
        <v>141212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</row>
    <row r="138" spans="1:77" ht="45" x14ac:dyDescent="0.35">
      <c r="A138" s="12">
        <v>122</v>
      </c>
      <c r="B138" s="12"/>
      <c r="C138" s="12"/>
      <c r="D138" s="21" t="s">
        <v>131</v>
      </c>
      <c r="E138" s="254"/>
      <c r="F138" s="54" t="str">
        <f t="shared" si="7"/>
        <v>В4-2</v>
      </c>
      <c r="G138" s="123"/>
      <c r="H138" s="123"/>
      <c r="I138" s="123"/>
      <c r="J138" s="123"/>
      <c r="K138" s="123"/>
      <c r="L138" s="123"/>
      <c r="M138" s="22">
        <v>1</v>
      </c>
      <c r="N138" s="12">
        <v>17697</v>
      </c>
      <c r="O138" s="22">
        <v>4.0599999999999996</v>
      </c>
      <c r="P138" s="6">
        <f t="shared" si="9"/>
        <v>71850</v>
      </c>
      <c r="Q138" s="124">
        <f t="shared" si="8"/>
        <v>168129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</row>
    <row r="139" spans="1:77" ht="45" x14ac:dyDescent="0.35">
      <c r="A139" s="12">
        <v>326</v>
      </c>
      <c r="B139" s="12"/>
      <c r="C139" s="12"/>
      <c r="D139" s="21" t="s">
        <v>131</v>
      </c>
      <c r="E139" s="254"/>
      <c r="F139" s="54" t="str">
        <f t="shared" ref="F139:F199" si="10">IF(M139="высшая","В4-1",IF(M139=1,"В4-2",IF(M139=2,"В4-3","В4-4")))</f>
        <v>В4-4</v>
      </c>
      <c r="G139" s="123"/>
      <c r="H139" s="123"/>
      <c r="I139" s="123"/>
      <c r="J139" s="123"/>
      <c r="K139" s="123"/>
      <c r="L139" s="123"/>
      <c r="M139" s="22"/>
      <c r="N139" s="12">
        <v>17697</v>
      </c>
      <c r="O139" s="22">
        <v>3.41</v>
      </c>
      <c r="P139" s="6">
        <f t="shared" si="9"/>
        <v>60347</v>
      </c>
      <c r="Q139" s="124">
        <f t="shared" ref="Q139:Q199" si="11">ROUND(P139*2.34,0)</f>
        <v>141212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</row>
    <row r="140" spans="1:77" ht="45" x14ac:dyDescent="0.35">
      <c r="A140" s="12">
        <v>124</v>
      </c>
      <c r="B140" s="12"/>
      <c r="C140" s="12"/>
      <c r="D140" s="21" t="s">
        <v>131</v>
      </c>
      <c r="E140" s="254"/>
      <c r="F140" s="54" t="str">
        <f t="shared" si="10"/>
        <v>В4-1</v>
      </c>
      <c r="G140" s="123"/>
      <c r="H140" s="123"/>
      <c r="I140" s="123"/>
      <c r="J140" s="123"/>
      <c r="K140" s="123"/>
      <c r="L140" s="123"/>
      <c r="M140" s="22" t="s">
        <v>19</v>
      </c>
      <c r="N140" s="12">
        <v>17697</v>
      </c>
      <c r="O140" s="22">
        <v>4.53</v>
      </c>
      <c r="P140" s="6">
        <f t="shared" si="9"/>
        <v>80167</v>
      </c>
      <c r="Q140" s="124">
        <f t="shared" si="11"/>
        <v>187591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</row>
    <row r="141" spans="1:77" ht="45" x14ac:dyDescent="0.35">
      <c r="A141" s="12">
        <v>125</v>
      </c>
      <c r="B141" s="12"/>
      <c r="C141" s="12"/>
      <c r="D141" s="21" t="s">
        <v>131</v>
      </c>
      <c r="E141" s="254"/>
      <c r="F141" s="54" t="str">
        <f t="shared" si="10"/>
        <v>В4-4</v>
      </c>
      <c r="G141" s="123"/>
      <c r="H141" s="123"/>
      <c r="I141" s="123"/>
      <c r="J141" s="123"/>
      <c r="K141" s="123"/>
      <c r="L141" s="123"/>
      <c r="M141" s="22"/>
      <c r="N141" s="12">
        <v>17697</v>
      </c>
      <c r="O141" s="22">
        <v>3.36</v>
      </c>
      <c r="P141" s="6">
        <f t="shared" si="9"/>
        <v>59462</v>
      </c>
      <c r="Q141" s="124">
        <f t="shared" si="11"/>
        <v>139141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</row>
    <row r="142" spans="1:77" ht="45" x14ac:dyDescent="0.35">
      <c r="A142" s="12">
        <v>126</v>
      </c>
      <c r="B142" s="12"/>
      <c r="C142" s="12"/>
      <c r="D142" s="21" t="s">
        <v>131</v>
      </c>
      <c r="E142" s="254"/>
      <c r="F142" s="54" t="str">
        <f t="shared" si="10"/>
        <v>В4-4</v>
      </c>
      <c r="G142" s="123"/>
      <c r="H142" s="123"/>
      <c r="I142" s="123"/>
      <c r="J142" s="123"/>
      <c r="K142" s="123"/>
      <c r="L142" s="123"/>
      <c r="M142" s="22"/>
      <c r="N142" s="12">
        <v>17697</v>
      </c>
      <c r="O142" s="22">
        <v>3.41</v>
      </c>
      <c r="P142" s="6">
        <f t="shared" si="9"/>
        <v>60347</v>
      </c>
      <c r="Q142" s="124">
        <f t="shared" si="11"/>
        <v>141212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</row>
    <row r="143" spans="1:77" ht="45" x14ac:dyDescent="0.35">
      <c r="A143" s="12">
        <v>127</v>
      </c>
      <c r="B143" s="12"/>
      <c r="C143" s="12"/>
      <c r="D143" s="21" t="s">
        <v>131</v>
      </c>
      <c r="E143" s="254"/>
      <c r="F143" s="54" t="str">
        <f t="shared" si="10"/>
        <v>В4-4</v>
      </c>
      <c r="G143" s="123"/>
      <c r="H143" s="123"/>
      <c r="I143" s="123"/>
      <c r="J143" s="123"/>
      <c r="K143" s="123"/>
      <c r="L143" s="123"/>
      <c r="M143" s="22"/>
      <c r="N143" s="12">
        <v>17697</v>
      </c>
      <c r="O143" s="22">
        <v>3.32</v>
      </c>
      <c r="P143" s="6">
        <f t="shared" si="9"/>
        <v>58754</v>
      </c>
      <c r="Q143" s="124">
        <f t="shared" si="11"/>
        <v>137484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</row>
    <row r="144" spans="1:77" ht="45" x14ac:dyDescent="0.35">
      <c r="A144" s="12">
        <v>128</v>
      </c>
      <c r="B144" s="12"/>
      <c r="C144" s="12"/>
      <c r="D144" s="21" t="s">
        <v>131</v>
      </c>
      <c r="E144" s="254"/>
      <c r="F144" s="54" t="str">
        <f t="shared" si="10"/>
        <v>В4-4</v>
      </c>
      <c r="G144" s="123"/>
      <c r="H144" s="123"/>
      <c r="I144" s="123"/>
      <c r="J144" s="123"/>
      <c r="K144" s="123"/>
      <c r="L144" s="123"/>
      <c r="M144" s="22"/>
      <c r="N144" s="12">
        <v>17697</v>
      </c>
      <c r="O144" s="22">
        <v>3.36</v>
      </c>
      <c r="P144" s="6">
        <f t="shared" si="9"/>
        <v>59462</v>
      </c>
      <c r="Q144" s="124">
        <f t="shared" si="11"/>
        <v>139141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</row>
    <row r="145" spans="1:77" ht="45" x14ac:dyDescent="0.35">
      <c r="A145" s="12">
        <v>129</v>
      </c>
      <c r="B145" s="12"/>
      <c r="C145" s="12"/>
      <c r="D145" s="21" t="s">
        <v>131</v>
      </c>
      <c r="E145" s="254"/>
      <c r="F145" s="54" t="str">
        <f t="shared" si="10"/>
        <v>В4-2</v>
      </c>
      <c r="G145" s="123"/>
      <c r="H145" s="123"/>
      <c r="I145" s="123"/>
      <c r="J145" s="123"/>
      <c r="K145" s="123"/>
      <c r="L145" s="123"/>
      <c r="M145" s="22">
        <v>1</v>
      </c>
      <c r="N145" s="12">
        <v>17697</v>
      </c>
      <c r="O145" s="22">
        <v>4.12</v>
      </c>
      <c r="P145" s="6">
        <f t="shared" si="9"/>
        <v>72912</v>
      </c>
      <c r="Q145" s="124">
        <f t="shared" si="11"/>
        <v>170614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</row>
    <row r="146" spans="1:77" ht="45" x14ac:dyDescent="0.35">
      <c r="A146" s="12">
        <v>93</v>
      </c>
      <c r="B146" s="12"/>
      <c r="C146" s="12"/>
      <c r="D146" s="21" t="s">
        <v>131</v>
      </c>
      <c r="E146" s="254"/>
      <c r="F146" s="54" t="str">
        <f t="shared" si="10"/>
        <v>В4-3</v>
      </c>
      <c r="G146" s="123"/>
      <c r="H146" s="123"/>
      <c r="I146" s="123"/>
      <c r="J146" s="123"/>
      <c r="K146" s="123"/>
      <c r="L146" s="123"/>
      <c r="M146" s="22">
        <v>2</v>
      </c>
      <c r="N146" s="12">
        <v>17697</v>
      </c>
      <c r="O146" s="22">
        <v>3.98</v>
      </c>
      <c r="P146" s="6">
        <f t="shared" si="9"/>
        <v>70434</v>
      </c>
      <c r="Q146" s="124">
        <f t="shared" si="11"/>
        <v>164816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</row>
    <row r="147" spans="1:77" ht="45" x14ac:dyDescent="0.35">
      <c r="A147" s="12">
        <v>132</v>
      </c>
      <c r="B147" s="12"/>
      <c r="C147" s="12"/>
      <c r="D147" s="21" t="s">
        <v>131</v>
      </c>
      <c r="E147" s="254"/>
      <c r="F147" s="54" t="str">
        <f t="shared" si="10"/>
        <v>В4-4</v>
      </c>
      <c r="G147" s="123"/>
      <c r="H147" s="123"/>
      <c r="I147" s="123"/>
      <c r="J147" s="123"/>
      <c r="K147" s="123"/>
      <c r="L147" s="123"/>
      <c r="M147" s="22"/>
      <c r="N147" s="12">
        <v>17697</v>
      </c>
      <c r="O147" s="22">
        <v>3.45</v>
      </c>
      <c r="P147" s="6">
        <f t="shared" si="9"/>
        <v>61055</v>
      </c>
      <c r="Q147" s="124">
        <f t="shared" si="11"/>
        <v>142869</v>
      </c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</row>
    <row r="148" spans="1:77" ht="45" x14ac:dyDescent="0.35">
      <c r="A148" s="12">
        <v>115</v>
      </c>
      <c r="B148" s="12"/>
      <c r="C148" s="12"/>
      <c r="D148" s="21" t="s">
        <v>131</v>
      </c>
      <c r="E148" s="254"/>
      <c r="F148" s="54" t="str">
        <f t="shared" si="10"/>
        <v>В4-4</v>
      </c>
      <c r="G148" s="123"/>
      <c r="H148" s="123"/>
      <c r="I148" s="123"/>
      <c r="J148" s="123"/>
      <c r="K148" s="123"/>
      <c r="L148" s="123"/>
      <c r="M148" s="22"/>
      <c r="N148" s="12">
        <v>17697</v>
      </c>
      <c r="O148" s="22">
        <v>3.36</v>
      </c>
      <c r="P148" s="6">
        <f t="shared" si="9"/>
        <v>59462</v>
      </c>
      <c r="Q148" s="124">
        <f t="shared" si="11"/>
        <v>139141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</row>
    <row r="149" spans="1:77" ht="45" x14ac:dyDescent="0.35">
      <c r="A149" s="12">
        <v>133</v>
      </c>
      <c r="B149" s="12"/>
      <c r="C149" s="12"/>
      <c r="D149" s="21" t="s">
        <v>131</v>
      </c>
      <c r="E149" s="254"/>
      <c r="F149" s="54" t="str">
        <f t="shared" si="10"/>
        <v>В4-4</v>
      </c>
      <c r="G149" s="123"/>
      <c r="H149" s="123"/>
      <c r="I149" s="123"/>
      <c r="J149" s="123"/>
      <c r="K149" s="123"/>
      <c r="L149" s="123"/>
      <c r="M149" s="22"/>
      <c r="N149" s="12">
        <v>17697</v>
      </c>
      <c r="O149" s="22">
        <v>3.45</v>
      </c>
      <c r="P149" s="6">
        <f t="shared" si="9"/>
        <v>61055</v>
      </c>
      <c r="Q149" s="124">
        <f t="shared" si="11"/>
        <v>142869</v>
      </c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</row>
    <row r="150" spans="1:77" ht="45" x14ac:dyDescent="0.35">
      <c r="A150" s="12">
        <v>135</v>
      </c>
      <c r="B150" s="12"/>
      <c r="C150" s="12"/>
      <c r="D150" s="21" t="s">
        <v>131</v>
      </c>
      <c r="E150" s="254"/>
      <c r="F150" s="54" t="str">
        <f t="shared" si="10"/>
        <v>В4-4</v>
      </c>
      <c r="G150" s="123"/>
      <c r="H150" s="123"/>
      <c r="I150" s="123"/>
      <c r="J150" s="123"/>
      <c r="K150" s="123"/>
      <c r="L150" s="123"/>
      <c r="M150" s="22"/>
      <c r="N150" s="12">
        <v>17697</v>
      </c>
      <c r="O150" s="22">
        <v>3.53</v>
      </c>
      <c r="P150" s="6">
        <f t="shared" si="9"/>
        <v>62470</v>
      </c>
      <c r="Q150" s="124">
        <f t="shared" si="11"/>
        <v>146180</v>
      </c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</row>
    <row r="151" spans="1:77" ht="45" x14ac:dyDescent="0.35">
      <c r="A151" s="12">
        <v>136</v>
      </c>
      <c r="B151" s="12"/>
      <c r="C151" s="12"/>
      <c r="D151" s="21" t="s">
        <v>131</v>
      </c>
      <c r="E151" s="254"/>
      <c r="F151" s="54" t="str">
        <f t="shared" si="10"/>
        <v>В4-4</v>
      </c>
      <c r="G151" s="123"/>
      <c r="H151" s="123"/>
      <c r="I151" s="123"/>
      <c r="J151" s="123"/>
      <c r="K151" s="123"/>
      <c r="L151" s="123"/>
      <c r="M151" s="22"/>
      <c r="N151" s="12">
        <v>17697</v>
      </c>
      <c r="O151" s="22">
        <v>3.32</v>
      </c>
      <c r="P151" s="6">
        <f t="shared" si="9"/>
        <v>58754</v>
      </c>
      <c r="Q151" s="124">
        <f t="shared" si="11"/>
        <v>137484</v>
      </c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</row>
    <row r="152" spans="1:77" ht="45" x14ac:dyDescent="0.35">
      <c r="A152" s="12">
        <v>137</v>
      </c>
      <c r="B152" s="12"/>
      <c r="C152" s="12"/>
      <c r="D152" s="21" t="s">
        <v>131</v>
      </c>
      <c r="E152" s="254"/>
      <c r="F152" s="54" t="str">
        <f t="shared" si="10"/>
        <v>В4-1</v>
      </c>
      <c r="G152" s="123"/>
      <c r="H152" s="123"/>
      <c r="I152" s="123"/>
      <c r="J152" s="123"/>
      <c r="K152" s="123"/>
      <c r="L152" s="123"/>
      <c r="M152" s="22" t="s">
        <v>19</v>
      </c>
      <c r="N152" s="12">
        <v>17697</v>
      </c>
      <c r="O152" s="22">
        <v>4.53</v>
      </c>
      <c r="P152" s="6">
        <f t="shared" si="9"/>
        <v>80167</v>
      </c>
      <c r="Q152" s="124">
        <f t="shared" si="11"/>
        <v>187591</v>
      </c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</row>
    <row r="153" spans="1:77" ht="45" x14ac:dyDescent="0.35">
      <c r="A153" s="12">
        <v>116</v>
      </c>
      <c r="B153" s="12"/>
      <c r="C153" s="12"/>
      <c r="D153" s="21" t="s">
        <v>131</v>
      </c>
      <c r="E153" s="254"/>
      <c r="F153" s="54" t="str">
        <f t="shared" si="10"/>
        <v>В4-4</v>
      </c>
      <c r="G153" s="123"/>
      <c r="H153" s="123"/>
      <c r="I153" s="123"/>
      <c r="J153" s="123"/>
      <c r="K153" s="123"/>
      <c r="L153" s="123"/>
      <c r="M153" s="22"/>
      <c r="N153" s="12">
        <v>17697</v>
      </c>
      <c r="O153" s="22">
        <v>3.53</v>
      </c>
      <c r="P153" s="6">
        <f t="shared" si="9"/>
        <v>62470</v>
      </c>
      <c r="Q153" s="124">
        <f t="shared" si="11"/>
        <v>146180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</row>
    <row r="154" spans="1:77" ht="45" x14ac:dyDescent="0.35">
      <c r="A154" s="12">
        <v>140</v>
      </c>
      <c r="B154" s="12"/>
      <c r="C154" s="12"/>
      <c r="D154" s="21" t="s">
        <v>131</v>
      </c>
      <c r="E154" s="254"/>
      <c r="F154" s="54" t="str">
        <f t="shared" si="10"/>
        <v>В4-4</v>
      </c>
      <c r="G154" s="123"/>
      <c r="H154" s="123"/>
      <c r="I154" s="123"/>
      <c r="J154" s="123"/>
      <c r="K154" s="123"/>
      <c r="L154" s="123"/>
      <c r="M154" s="22"/>
      <c r="N154" s="12">
        <v>17697</v>
      </c>
      <c r="O154" s="22">
        <v>3.41</v>
      </c>
      <c r="P154" s="6">
        <f t="shared" si="9"/>
        <v>60347</v>
      </c>
      <c r="Q154" s="124">
        <f t="shared" si="11"/>
        <v>141212</v>
      </c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</row>
    <row r="155" spans="1:77" ht="45" x14ac:dyDescent="0.35">
      <c r="A155" s="12">
        <v>141</v>
      </c>
      <c r="B155" s="12"/>
      <c r="C155" s="12"/>
      <c r="D155" s="21" t="s">
        <v>131</v>
      </c>
      <c r="E155" s="254"/>
      <c r="F155" s="54" t="str">
        <f t="shared" si="10"/>
        <v>В4-4</v>
      </c>
      <c r="G155" s="123"/>
      <c r="H155" s="123"/>
      <c r="I155" s="123"/>
      <c r="J155" s="123"/>
      <c r="K155" s="123"/>
      <c r="L155" s="123"/>
      <c r="M155" s="22"/>
      <c r="N155" s="12">
        <v>17697</v>
      </c>
      <c r="O155" s="22">
        <v>3.45</v>
      </c>
      <c r="P155" s="6">
        <f t="shared" si="9"/>
        <v>61055</v>
      </c>
      <c r="Q155" s="124">
        <f t="shared" si="11"/>
        <v>142869</v>
      </c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</row>
    <row r="156" spans="1:77" ht="45" x14ac:dyDescent="0.35">
      <c r="A156" s="12">
        <v>142</v>
      </c>
      <c r="B156" s="12"/>
      <c r="C156" s="12"/>
      <c r="D156" s="21" t="s">
        <v>131</v>
      </c>
      <c r="E156" s="254"/>
      <c r="F156" s="54" t="str">
        <f t="shared" si="10"/>
        <v>В4-4</v>
      </c>
      <c r="G156" s="123"/>
      <c r="H156" s="123"/>
      <c r="I156" s="123"/>
      <c r="J156" s="123"/>
      <c r="K156" s="123"/>
      <c r="L156" s="123"/>
      <c r="M156" s="22"/>
      <c r="N156" s="12">
        <v>17697</v>
      </c>
      <c r="O156" s="22">
        <v>3.41</v>
      </c>
      <c r="P156" s="6">
        <f t="shared" si="9"/>
        <v>60347</v>
      </c>
      <c r="Q156" s="124">
        <f t="shared" si="11"/>
        <v>141212</v>
      </c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</row>
    <row r="157" spans="1:77" ht="45" x14ac:dyDescent="0.35">
      <c r="A157" s="12">
        <v>143</v>
      </c>
      <c r="B157" s="12"/>
      <c r="C157" s="12"/>
      <c r="D157" s="21" t="s">
        <v>131</v>
      </c>
      <c r="E157" s="254"/>
      <c r="F157" s="54" t="str">
        <f t="shared" si="10"/>
        <v>В4-4</v>
      </c>
      <c r="G157" s="123"/>
      <c r="H157" s="123"/>
      <c r="I157" s="123"/>
      <c r="J157" s="123"/>
      <c r="K157" s="123"/>
      <c r="L157" s="123"/>
      <c r="M157" s="22"/>
      <c r="N157" s="12">
        <v>17697</v>
      </c>
      <c r="O157" s="22">
        <v>3.45</v>
      </c>
      <c r="P157" s="6">
        <f t="shared" si="9"/>
        <v>61055</v>
      </c>
      <c r="Q157" s="124">
        <f t="shared" si="11"/>
        <v>142869</v>
      </c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</row>
    <row r="158" spans="1:77" ht="45" x14ac:dyDescent="0.35">
      <c r="A158" s="12">
        <v>144</v>
      </c>
      <c r="B158" s="12"/>
      <c r="C158" s="12"/>
      <c r="D158" s="21" t="s">
        <v>131</v>
      </c>
      <c r="E158" s="254"/>
      <c r="F158" s="54" t="str">
        <f t="shared" si="10"/>
        <v>В4-4</v>
      </c>
      <c r="G158" s="123"/>
      <c r="H158" s="123"/>
      <c r="I158" s="123"/>
      <c r="J158" s="123"/>
      <c r="K158" s="123"/>
      <c r="L158" s="123"/>
      <c r="M158" s="22"/>
      <c r="N158" s="12">
        <v>17697</v>
      </c>
      <c r="O158" s="22">
        <v>3.41</v>
      </c>
      <c r="P158" s="6">
        <f t="shared" si="9"/>
        <v>60347</v>
      </c>
      <c r="Q158" s="124">
        <f t="shared" si="11"/>
        <v>141212</v>
      </c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</row>
    <row r="159" spans="1:77" ht="45" x14ac:dyDescent="0.35">
      <c r="A159" s="12">
        <v>117</v>
      </c>
      <c r="B159" s="12"/>
      <c r="C159" s="12"/>
      <c r="D159" s="21" t="s">
        <v>131</v>
      </c>
      <c r="E159" s="254"/>
      <c r="F159" s="54" t="str">
        <f t="shared" si="10"/>
        <v>В4-4</v>
      </c>
      <c r="G159" s="123"/>
      <c r="H159" s="123"/>
      <c r="I159" s="123"/>
      <c r="J159" s="123"/>
      <c r="K159" s="123"/>
      <c r="L159" s="123"/>
      <c r="M159" s="22"/>
      <c r="N159" s="12">
        <v>17697</v>
      </c>
      <c r="O159" s="22">
        <v>3.45</v>
      </c>
      <c r="P159" s="6">
        <f t="shared" si="9"/>
        <v>61055</v>
      </c>
      <c r="Q159" s="124">
        <f t="shared" si="11"/>
        <v>142869</v>
      </c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</row>
    <row r="160" spans="1:77" ht="45" x14ac:dyDescent="0.35">
      <c r="A160" s="12">
        <v>118</v>
      </c>
      <c r="B160" s="12"/>
      <c r="C160" s="12"/>
      <c r="D160" s="21" t="s">
        <v>131</v>
      </c>
      <c r="E160" s="254"/>
      <c r="F160" s="54" t="str">
        <f t="shared" si="10"/>
        <v>В4-4</v>
      </c>
      <c r="G160" s="123"/>
      <c r="H160" s="123"/>
      <c r="I160" s="123"/>
      <c r="J160" s="123"/>
      <c r="K160" s="123"/>
      <c r="L160" s="123"/>
      <c r="M160" s="22"/>
      <c r="N160" s="12">
        <v>17697</v>
      </c>
      <c r="O160" s="22">
        <v>3.32</v>
      </c>
      <c r="P160" s="6">
        <f t="shared" si="9"/>
        <v>58754</v>
      </c>
      <c r="Q160" s="124">
        <f t="shared" si="11"/>
        <v>137484</v>
      </c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</row>
    <row r="161" spans="1:77" ht="45" x14ac:dyDescent="0.35">
      <c r="A161" s="12">
        <v>145</v>
      </c>
      <c r="B161" s="12"/>
      <c r="C161" s="12"/>
      <c r="D161" s="21" t="s">
        <v>131</v>
      </c>
      <c r="E161" s="254"/>
      <c r="F161" s="54" t="str">
        <f t="shared" si="10"/>
        <v>В4-1</v>
      </c>
      <c r="G161" s="123"/>
      <c r="H161" s="123"/>
      <c r="I161" s="123"/>
      <c r="J161" s="123"/>
      <c r="K161" s="123"/>
      <c r="L161" s="123"/>
      <c r="M161" s="22" t="s">
        <v>19</v>
      </c>
      <c r="N161" s="12">
        <v>17697</v>
      </c>
      <c r="O161" s="22">
        <v>4.53</v>
      </c>
      <c r="P161" s="6">
        <f t="shared" si="9"/>
        <v>80167</v>
      </c>
      <c r="Q161" s="124">
        <f t="shared" si="11"/>
        <v>187591</v>
      </c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</row>
    <row r="162" spans="1:77" ht="45" x14ac:dyDescent="0.35">
      <c r="A162" s="12">
        <v>147</v>
      </c>
      <c r="B162" s="12"/>
      <c r="C162" s="12"/>
      <c r="D162" s="21" t="s">
        <v>131</v>
      </c>
      <c r="E162" s="254"/>
      <c r="F162" s="54" t="str">
        <f t="shared" si="10"/>
        <v>В4-4</v>
      </c>
      <c r="G162" s="123"/>
      <c r="H162" s="123"/>
      <c r="I162" s="123"/>
      <c r="J162" s="123"/>
      <c r="K162" s="123"/>
      <c r="L162" s="123"/>
      <c r="M162" s="22"/>
      <c r="N162" s="12">
        <v>17697</v>
      </c>
      <c r="O162" s="22">
        <v>3.41</v>
      </c>
      <c r="P162" s="6">
        <f t="shared" si="9"/>
        <v>60347</v>
      </c>
      <c r="Q162" s="124">
        <f t="shared" si="11"/>
        <v>141212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</row>
    <row r="163" spans="1:77" ht="45" x14ac:dyDescent="0.35">
      <c r="A163" s="12">
        <v>148</v>
      </c>
      <c r="B163" s="12"/>
      <c r="C163" s="12"/>
      <c r="D163" s="21" t="s">
        <v>131</v>
      </c>
      <c r="E163" s="254"/>
      <c r="F163" s="54" t="str">
        <f t="shared" si="10"/>
        <v>В4-4</v>
      </c>
      <c r="G163" s="123"/>
      <c r="H163" s="123"/>
      <c r="I163" s="123"/>
      <c r="J163" s="123"/>
      <c r="K163" s="123"/>
      <c r="L163" s="123"/>
      <c r="M163" s="22"/>
      <c r="N163" s="12">
        <v>17697</v>
      </c>
      <c r="O163" s="22">
        <v>3.49</v>
      </c>
      <c r="P163" s="6">
        <f t="shared" si="9"/>
        <v>61763</v>
      </c>
      <c r="Q163" s="124">
        <f t="shared" si="11"/>
        <v>144525</v>
      </c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</row>
    <row r="164" spans="1:77" ht="45" x14ac:dyDescent="0.35">
      <c r="A164" s="12">
        <v>149</v>
      </c>
      <c r="B164" s="12"/>
      <c r="C164" s="12"/>
      <c r="D164" s="21" t="s">
        <v>131</v>
      </c>
      <c r="E164" s="254"/>
      <c r="F164" s="54" t="str">
        <f t="shared" si="10"/>
        <v>В4-4</v>
      </c>
      <c r="G164" s="123"/>
      <c r="H164" s="123"/>
      <c r="I164" s="123"/>
      <c r="J164" s="123"/>
      <c r="K164" s="123"/>
      <c r="L164" s="123"/>
      <c r="M164" s="22"/>
      <c r="N164" s="12">
        <v>17697</v>
      </c>
      <c r="O164" s="22">
        <v>3.49</v>
      </c>
      <c r="P164" s="6">
        <f t="shared" si="9"/>
        <v>61763</v>
      </c>
      <c r="Q164" s="124">
        <f t="shared" si="11"/>
        <v>144525</v>
      </c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</row>
    <row r="165" spans="1:77" ht="45" x14ac:dyDescent="0.35">
      <c r="A165" s="12">
        <v>150</v>
      </c>
      <c r="B165" s="12"/>
      <c r="C165" s="12"/>
      <c r="D165" s="21" t="s">
        <v>131</v>
      </c>
      <c r="E165" s="254"/>
      <c r="F165" s="54" t="str">
        <f t="shared" si="10"/>
        <v>В4-4</v>
      </c>
      <c r="G165" s="123"/>
      <c r="H165" s="123"/>
      <c r="I165" s="123"/>
      <c r="J165" s="123"/>
      <c r="K165" s="123"/>
      <c r="L165" s="123"/>
      <c r="M165" s="22"/>
      <c r="N165" s="12">
        <v>17697</v>
      </c>
      <c r="O165" s="22">
        <v>3.45</v>
      </c>
      <c r="P165" s="6">
        <f t="shared" si="9"/>
        <v>61055</v>
      </c>
      <c r="Q165" s="124">
        <f t="shared" si="11"/>
        <v>142869</v>
      </c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</row>
    <row r="166" spans="1:77" ht="45" x14ac:dyDescent="0.35">
      <c r="A166" s="12">
        <v>151</v>
      </c>
      <c r="B166" s="12"/>
      <c r="C166" s="12"/>
      <c r="D166" s="21" t="s">
        <v>131</v>
      </c>
      <c r="E166" s="254"/>
      <c r="F166" s="54" t="str">
        <f t="shared" si="10"/>
        <v>В4-1</v>
      </c>
      <c r="G166" s="123"/>
      <c r="H166" s="123"/>
      <c r="I166" s="123"/>
      <c r="J166" s="123"/>
      <c r="K166" s="123"/>
      <c r="L166" s="123"/>
      <c r="M166" s="22" t="s">
        <v>19</v>
      </c>
      <c r="N166" s="12">
        <v>17697</v>
      </c>
      <c r="O166" s="22">
        <v>4.53</v>
      </c>
      <c r="P166" s="6">
        <f t="shared" si="9"/>
        <v>80167</v>
      </c>
      <c r="Q166" s="124">
        <f t="shared" si="11"/>
        <v>187591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</row>
    <row r="167" spans="1:77" ht="45" x14ac:dyDescent="0.35">
      <c r="A167" s="12">
        <v>152</v>
      </c>
      <c r="B167" s="12"/>
      <c r="C167" s="12"/>
      <c r="D167" s="21" t="s">
        <v>131</v>
      </c>
      <c r="E167" s="254"/>
      <c r="F167" s="54" t="str">
        <f t="shared" si="10"/>
        <v>В4-1</v>
      </c>
      <c r="G167" s="123"/>
      <c r="H167" s="123"/>
      <c r="I167" s="123"/>
      <c r="J167" s="123"/>
      <c r="K167" s="123"/>
      <c r="L167" s="123"/>
      <c r="M167" s="22" t="s">
        <v>19</v>
      </c>
      <c r="N167" s="12">
        <v>17697</v>
      </c>
      <c r="O167" s="22">
        <v>4.34</v>
      </c>
      <c r="P167" s="6">
        <f t="shared" si="9"/>
        <v>76805</v>
      </c>
      <c r="Q167" s="124">
        <f t="shared" si="11"/>
        <v>179724</v>
      </c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</row>
    <row r="168" spans="1:77" ht="45" x14ac:dyDescent="0.35">
      <c r="A168" s="12">
        <v>153</v>
      </c>
      <c r="B168" s="12"/>
      <c r="C168" s="12"/>
      <c r="D168" s="21" t="s">
        <v>131</v>
      </c>
      <c r="E168" s="254"/>
      <c r="F168" s="54" t="str">
        <f t="shared" si="10"/>
        <v>В4-4</v>
      </c>
      <c r="G168" s="123"/>
      <c r="H168" s="123"/>
      <c r="I168" s="123"/>
      <c r="J168" s="123"/>
      <c r="K168" s="123"/>
      <c r="L168" s="123"/>
      <c r="M168" s="22"/>
      <c r="N168" s="12">
        <v>17697</v>
      </c>
      <c r="O168" s="22">
        <v>3.36</v>
      </c>
      <c r="P168" s="6">
        <f t="shared" si="9"/>
        <v>59462</v>
      </c>
      <c r="Q168" s="124">
        <f t="shared" si="11"/>
        <v>139141</v>
      </c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</row>
    <row r="169" spans="1:77" ht="45" x14ac:dyDescent="0.35">
      <c r="A169" s="12">
        <v>154</v>
      </c>
      <c r="B169" s="12"/>
      <c r="C169" s="12"/>
      <c r="D169" s="21" t="s">
        <v>131</v>
      </c>
      <c r="E169" s="254"/>
      <c r="F169" s="54" t="str">
        <f t="shared" si="10"/>
        <v>В4-4</v>
      </c>
      <c r="G169" s="123"/>
      <c r="H169" s="123"/>
      <c r="I169" s="123"/>
      <c r="J169" s="123"/>
      <c r="K169" s="123"/>
      <c r="L169" s="123"/>
      <c r="M169" s="22"/>
      <c r="N169" s="12">
        <v>17697</v>
      </c>
      <c r="O169" s="22">
        <v>3.32</v>
      </c>
      <c r="P169" s="6">
        <f t="shared" si="9"/>
        <v>58754</v>
      </c>
      <c r="Q169" s="124">
        <f t="shared" si="11"/>
        <v>137484</v>
      </c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</row>
    <row r="170" spans="1:77" ht="45" x14ac:dyDescent="0.35">
      <c r="A170" s="12">
        <v>123</v>
      </c>
      <c r="B170" s="12"/>
      <c r="C170" s="12"/>
      <c r="D170" s="21" t="s">
        <v>131</v>
      </c>
      <c r="E170" s="254"/>
      <c r="F170" s="54" t="str">
        <f t="shared" si="10"/>
        <v>В4-4</v>
      </c>
      <c r="G170" s="123"/>
      <c r="H170" s="123"/>
      <c r="I170" s="123"/>
      <c r="J170" s="123"/>
      <c r="K170" s="123"/>
      <c r="L170" s="123"/>
      <c r="M170" s="22"/>
      <c r="N170" s="12">
        <v>17697</v>
      </c>
      <c r="O170" s="22">
        <v>3.45</v>
      </c>
      <c r="P170" s="6">
        <f t="shared" si="9"/>
        <v>61055</v>
      </c>
      <c r="Q170" s="124">
        <f t="shared" si="11"/>
        <v>142869</v>
      </c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</row>
    <row r="171" spans="1:77" ht="45" x14ac:dyDescent="0.35">
      <c r="A171" s="12">
        <v>130</v>
      </c>
      <c r="B171" s="12"/>
      <c r="C171" s="12"/>
      <c r="D171" s="21" t="s">
        <v>131</v>
      </c>
      <c r="E171" s="254"/>
      <c r="F171" s="54" t="str">
        <f t="shared" si="10"/>
        <v>В4-4</v>
      </c>
      <c r="G171" s="123"/>
      <c r="H171" s="123"/>
      <c r="I171" s="123"/>
      <c r="J171" s="123"/>
      <c r="K171" s="123"/>
      <c r="L171" s="123"/>
      <c r="M171" s="22"/>
      <c r="N171" s="12">
        <v>17697</v>
      </c>
      <c r="O171" s="22">
        <v>3.49</v>
      </c>
      <c r="P171" s="6">
        <f t="shared" si="9"/>
        <v>61763</v>
      </c>
      <c r="Q171" s="124">
        <f t="shared" si="11"/>
        <v>144525</v>
      </c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</row>
    <row r="172" spans="1:77" ht="45" x14ac:dyDescent="0.35">
      <c r="A172" s="12">
        <v>156</v>
      </c>
      <c r="B172" s="12"/>
      <c r="C172" s="12"/>
      <c r="D172" s="21" t="s">
        <v>131</v>
      </c>
      <c r="E172" s="254"/>
      <c r="F172" s="54" t="str">
        <f t="shared" si="10"/>
        <v>В4-4</v>
      </c>
      <c r="G172" s="123"/>
      <c r="H172" s="123"/>
      <c r="I172" s="123"/>
      <c r="J172" s="123"/>
      <c r="K172" s="123"/>
      <c r="L172" s="123"/>
      <c r="M172" s="22"/>
      <c r="N172" s="12">
        <v>17697</v>
      </c>
      <c r="O172" s="22">
        <v>3.45</v>
      </c>
      <c r="P172" s="6">
        <f t="shared" si="9"/>
        <v>61055</v>
      </c>
      <c r="Q172" s="124">
        <f t="shared" si="11"/>
        <v>142869</v>
      </c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</row>
    <row r="173" spans="1:77" ht="45" x14ac:dyDescent="0.35">
      <c r="A173" s="12">
        <v>158</v>
      </c>
      <c r="B173" s="12"/>
      <c r="C173" s="12"/>
      <c r="D173" s="21" t="s">
        <v>131</v>
      </c>
      <c r="E173" s="254"/>
      <c r="F173" s="54" t="str">
        <f t="shared" si="10"/>
        <v>В4-4</v>
      </c>
      <c r="G173" s="123"/>
      <c r="H173" s="123"/>
      <c r="I173" s="123"/>
      <c r="J173" s="123"/>
      <c r="K173" s="123"/>
      <c r="L173" s="123"/>
      <c r="M173" s="22"/>
      <c r="N173" s="12">
        <v>17697</v>
      </c>
      <c r="O173" s="22">
        <v>3.32</v>
      </c>
      <c r="P173" s="6">
        <f t="shared" ref="P173:P235" si="12">ROUND(N173*O173,0)</f>
        <v>58754</v>
      </c>
      <c r="Q173" s="124">
        <f t="shared" si="11"/>
        <v>137484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</row>
    <row r="174" spans="1:77" ht="45" x14ac:dyDescent="0.35">
      <c r="A174" s="12">
        <v>139</v>
      </c>
      <c r="B174" s="12"/>
      <c r="C174" s="12"/>
      <c r="D174" s="21" t="s">
        <v>175</v>
      </c>
      <c r="E174" s="254"/>
      <c r="F174" s="54" t="str">
        <f t="shared" si="10"/>
        <v>В4-4</v>
      </c>
      <c r="G174" s="123"/>
      <c r="H174" s="123"/>
      <c r="I174" s="123"/>
      <c r="J174" s="123"/>
      <c r="K174" s="123"/>
      <c r="L174" s="123"/>
      <c r="M174" s="22"/>
      <c r="N174" s="12">
        <v>17697</v>
      </c>
      <c r="O174" s="22">
        <v>3.69</v>
      </c>
      <c r="P174" s="6">
        <f t="shared" si="12"/>
        <v>65302</v>
      </c>
      <c r="Q174" s="124">
        <f t="shared" si="11"/>
        <v>152807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</row>
    <row r="175" spans="1:77" ht="45" x14ac:dyDescent="0.35">
      <c r="A175" s="12">
        <v>159</v>
      </c>
      <c r="B175" s="12"/>
      <c r="C175" s="12"/>
      <c r="D175" s="21" t="s">
        <v>131</v>
      </c>
      <c r="E175" s="254"/>
      <c r="F175" s="54" t="str">
        <f t="shared" si="10"/>
        <v>В4-4</v>
      </c>
      <c r="G175" s="123"/>
      <c r="H175" s="123"/>
      <c r="I175" s="123"/>
      <c r="J175" s="123"/>
      <c r="K175" s="123"/>
      <c r="L175" s="123"/>
      <c r="M175" s="22"/>
      <c r="N175" s="12">
        <v>17697</v>
      </c>
      <c r="O175" s="22">
        <v>3.49</v>
      </c>
      <c r="P175" s="6">
        <f t="shared" si="12"/>
        <v>61763</v>
      </c>
      <c r="Q175" s="124">
        <f t="shared" si="11"/>
        <v>144525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</row>
    <row r="176" spans="1:77" ht="45" x14ac:dyDescent="0.35">
      <c r="A176" s="12">
        <v>160</v>
      </c>
      <c r="B176" s="12"/>
      <c r="C176" s="12"/>
      <c r="D176" s="21" t="s">
        <v>131</v>
      </c>
      <c r="E176" s="254"/>
      <c r="F176" s="54" t="str">
        <f t="shared" si="10"/>
        <v>В4-4</v>
      </c>
      <c r="G176" s="123"/>
      <c r="H176" s="123"/>
      <c r="I176" s="123"/>
      <c r="J176" s="123"/>
      <c r="K176" s="123"/>
      <c r="L176" s="123"/>
      <c r="M176" s="22"/>
      <c r="N176" s="12">
        <v>17697</v>
      </c>
      <c r="O176" s="22">
        <v>3.36</v>
      </c>
      <c r="P176" s="6">
        <f t="shared" si="12"/>
        <v>59462</v>
      </c>
      <c r="Q176" s="124">
        <f t="shared" si="11"/>
        <v>139141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</row>
    <row r="177" spans="1:77" ht="56.25" x14ac:dyDescent="0.35">
      <c r="A177" s="12">
        <v>161</v>
      </c>
      <c r="B177" s="12"/>
      <c r="C177" s="12"/>
      <c r="D177" s="21" t="s">
        <v>173</v>
      </c>
      <c r="E177" s="254"/>
      <c r="F177" s="54" t="str">
        <f t="shared" si="10"/>
        <v>В4-4</v>
      </c>
      <c r="G177" s="123"/>
      <c r="H177" s="123"/>
      <c r="I177" s="123"/>
      <c r="J177" s="123"/>
      <c r="K177" s="123"/>
      <c r="L177" s="123"/>
      <c r="M177" s="22"/>
      <c r="N177" s="12">
        <v>17697</v>
      </c>
      <c r="O177" s="22">
        <v>3.69</v>
      </c>
      <c r="P177" s="6">
        <f t="shared" si="12"/>
        <v>65302</v>
      </c>
      <c r="Q177" s="124">
        <f t="shared" si="11"/>
        <v>152807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</row>
    <row r="178" spans="1:77" ht="45" x14ac:dyDescent="0.35">
      <c r="A178" s="12">
        <v>146</v>
      </c>
      <c r="B178" s="12"/>
      <c r="C178" s="12"/>
      <c r="D178" s="21" t="s">
        <v>121</v>
      </c>
      <c r="E178" s="254"/>
      <c r="F178" s="54" t="str">
        <f t="shared" si="10"/>
        <v>В4-1</v>
      </c>
      <c r="G178" s="123"/>
      <c r="H178" s="123"/>
      <c r="I178" s="123"/>
      <c r="J178" s="123"/>
      <c r="K178" s="123"/>
      <c r="L178" s="123"/>
      <c r="M178" s="22" t="s">
        <v>19</v>
      </c>
      <c r="N178" s="12">
        <v>17697</v>
      </c>
      <c r="O178" s="22">
        <v>4.53</v>
      </c>
      <c r="P178" s="6">
        <f t="shared" si="12"/>
        <v>80167</v>
      </c>
      <c r="Q178" s="124">
        <f t="shared" si="11"/>
        <v>187591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</row>
    <row r="179" spans="1:77" ht="45" x14ac:dyDescent="0.35">
      <c r="A179" s="12">
        <v>134</v>
      </c>
      <c r="B179" s="12"/>
      <c r="C179" s="12"/>
      <c r="D179" s="21" t="s">
        <v>131</v>
      </c>
      <c r="E179" s="254"/>
      <c r="F179" s="54" t="str">
        <f t="shared" si="10"/>
        <v>В4-1</v>
      </c>
      <c r="G179" s="123"/>
      <c r="H179" s="123"/>
      <c r="I179" s="123"/>
      <c r="J179" s="123"/>
      <c r="K179" s="123"/>
      <c r="L179" s="123"/>
      <c r="M179" s="22" t="s">
        <v>19</v>
      </c>
      <c r="N179" s="12">
        <v>17697</v>
      </c>
      <c r="O179" s="22">
        <v>4.53</v>
      </c>
      <c r="P179" s="6">
        <f t="shared" si="12"/>
        <v>80167</v>
      </c>
      <c r="Q179" s="124">
        <f t="shared" si="11"/>
        <v>187591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</row>
    <row r="180" spans="1:77" ht="45" x14ac:dyDescent="0.35">
      <c r="A180" s="12">
        <v>164</v>
      </c>
      <c r="B180" s="12"/>
      <c r="C180" s="12"/>
      <c r="D180" s="21" t="s">
        <v>131</v>
      </c>
      <c r="E180" s="254"/>
      <c r="F180" s="54" t="str">
        <f t="shared" si="10"/>
        <v>В4-4</v>
      </c>
      <c r="G180" s="123"/>
      <c r="H180" s="123"/>
      <c r="I180" s="123"/>
      <c r="J180" s="123"/>
      <c r="K180" s="123"/>
      <c r="L180" s="123"/>
      <c r="M180" s="22"/>
      <c r="N180" s="12">
        <v>17697</v>
      </c>
      <c r="O180" s="22">
        <v>3.45</v>
      </c>
      <c r="P180" s="6">
        <f t="shared" si="12"/>
        <v>61055</v>
      </c>
      <c r="Q180" s="124">
        <f t="shared" si="11"/>
        <v>142869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</row>
    <row r="181" spans="1:77" ht="45" x14ac:dyDescent="0.35">
      <c r="A181" s="12">
        <v>165</v>
      </c>
      <c r="B181" s="12"/>
      <c r="C181" s="12"/>
      <c r="D181" s="21" t="s">
        <v>131</v>
      </c>
      <c r="E181" s="254"/>
      <c r="F181" s="54" t="str">
        <f t="shared" si="10"/>
        <v>В4-3</v>
      </c>
      <c r="G181" s="123"/>
      <c r="H181" s="123"/>
      <c r="I181" s="123"/>
      <c r="J181" s="123"/>
      <c r="K181" s="123"/>
      <c r="L181" s="123"/>
      <c r="M181" s="22">
        <v>2</v>
      </c>
      <c r="N181" s="12">
        <v>17697</v>
      </c>
      <c r="O181" s="22">
        <v>3.98</v>
      </c>
      <c r="P181" s="6">
        <f t="shared" si="12"/>
        <v>70434</v>
      </c>
      <c r="Q181" s="124">
        <f t="shared" si="11"/>
        <v>164816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</row>
    <row r="182" spans="1:77" ht="45" x14ac:dyDescent="0.35">
      <c r="A182" s="12">
        <v>162</v>
      </c>
      <c r="B182" s="12"/>
      <c r="C182" s="12"/>
      <c r="D182" s="21" t="s">
        <v>131</v>
      </c>
      <c r="E182" s="254"/>
      <c r="F182" s="54" t="str">
        <f t="shared" si="10"/>
        <v>В4-1</v>
      </c>
      <c r="G182" s="123"/>
      <c r="H182" s="123"/>
      <c r="I182" s="123"/>
      <c r="J182" s="123"/>
      <c r="K182" s="123"/>
      <c r="L182" s="123"/>
      <c r="M182" s="22" t="s">
        <v>19</v>
      </c>
      <c r="N182" s="12">
        <v>17697</v>
      </c>
      <c r="O182" s="22">
        <v>4.53</v>
      </c>
      <c r="P182" s="6">
        <f t="shared" si="12"/>
        <v>80167</v>
      </c>
      <c r="Q182" s="124">
        <f t="shared" si="11"/>
        <v>187591</v>
      </c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</row>
    <row r="183" spans="1:77" ht="45" x14ac:dyDescent="0.35">
      <c r="A183" s="12">
        <v>166</v>
      </c>
      <c r="B183" s="12"/>
      <c r="C183" s="12"/>
      <c r="D183" s="21" t="s">
        <v>131</v>
      </c>
      <c r="E183" s="254"/>
      <c r="F183" s="54" t="str">
        <f t="shared" si="10"/>
        <v>В4-4</v>
      </c>
      <c r="G183" s="123"/>
      <c r="H183" s="123"/>
      <c r="I183" s="123"/>
      <c r="J183" s="123"/>
      <c r="K183" s="123"/>
      <c r="L183" s="123"/>
      <c r="M183" s="22"/>
      <c r="N183" s="12">
        <v>17697</v>
      </c>
      <c r="O183" s="22">
        <v>3.36</v>
      </c>
      <c r="P183" s="6">
        <f t="shared" si="12"/>
        <v>59462</v>
      </c>
      <c r="Q183" s="124">
        <f t="shared" si="11"/>
        <v>139141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</row>
    <row r="184" spans="1:77" ht="45" x14ac:dyDescent="0.35">
      <c r="A184" s="12">
        <v>167</v>
      </c>
      <c r="B184" s="12"/>
      <c r="C184" s="12"/>
      <c r="D184" s="21" t="s">
        <v>131</v>
      </c>
      <c r="E184" s="254"/>
      <c r="F184" s="54" t="str">
        <f t="shared" si="10"/>
        <v>В4-4</v>
      </c>
      <c r="G184" s="123"/>
      <c r="H184" s="123"/>
      <c r="I184" s="123"/>
      <c r="J184" s="123"/>
      <c r="K184" s="123"/>
      <c r="L184" s="123"/>
      <c r="M184" s="22"/>
      <c r="N184" s="12">
        <v>17697</v>
      </c>
      <c r="O184" s="22">
        <v>3.32</v>
      </c>
      <c r="P184" s="6">
        <f t="shared" si="12"/>
        <v>58754</v>
      </c>
      <c r="Q184" s="124">
        <f t="shared" si="11"/>
        <v>137484</v>
      </c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</row>
    <row r="185" spans="1:77" ht="45" x14ac:dyDescent="0.35">
      <c r="A185" s="12">
        <v>168</v>
      </c>
      <c r="B185" s="12"/>
      <c r="C185" s="12"/>
      <c r="D185" s="21" t="s">
        <v>121</v>
      </c>
      <c r="E185" s="254"/>
      <c r="F185" s="54" t="str">
        <f t="shared" si="10"/>
        <v>В4-1</v>
      </c>
      <c r="G185" s="123"/>
      <c r="H185" s="123"/>
      <c r="I185" s="123"/>
      <c r="J185" s="123"/>
      <c r="K185" s="123"/>
      <c r="L185" s="123"/>
      <c r="M185" s="22" t="s">
        <v>19</v>
      </c>
      <c r="N185" s="12">
        <v>17697</v>
      </c>
      <c r="O185" s="22">
        <v>4.53</v>
      </c>
      <c r="P185" s="6">
        <f t="shared" si="12"/>
        <v>80167</v>
      </c>
      <c r="Q185" s="124">
        <f t="shared" si="11"/>
        <v>187591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</row>
    <row r="186" spans="1:77" ht="45" x14ac:dyDescent="0.35">
      <c r="A186" s="12">
        <v>169</v>
      </c>
      <c r="B186" s="12"/>
      <c r="C186" s="12"/>
      <c r="D186" s="21" t="s">
        <v>131</v>
      </c>
      <c r="E186" s="254"/>
      <c r="F186" s="54" t="str">
        <f t="shared" si="10"/>
        <v>В4-1</v>
      </c>
      <c r="G186" s="123"/>
      <c r="H186" s="123"/>
      <c r="I186" s="123"/>
      <c r="J186" s="123"/>
      <c r="K186" s="123"/>
      <c r="L186" s="123"/>
      <c r="M186" s="22" t="s">
        <v>19</v>
      </c>
      <c r="N186" s="12">
        <v>17697</v>
      </c>
      <c r="O186" s="22">
        <v>4.53</v>
      </c>
      <c r="P186" s="6">
        <f t="shared" si="12"/>
        <v>80167</v>
      </c>
      <c r="Q186" s="124">
        <f t="shared" si="11"/>
        <v>187591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</row>
    <row r="187" spans="1:77" ht="45" x14ac:dyDescent="0.35">
      <c r="A187" s="12">
        <v>335</v>
      </c>
      <c r="B187" s="12"/>
      <c r="C187" s="12"/>
      <c r="D187" s="21" t="s">
        <v>131</v>
      </c>
      <c r="E187" s="254"/>
      <c r="F187" s="54" t="str">
        <f t="shared" si="10"/>
        <v>В4-4</v>
      </c>
      <c r="G187" s="123"/>
      <c r="H187" s="123"/>
      <c r="I187" s="123"/>
      <c r="J187" s="123"/>
      <c r="K187" s="123"/>
      <c r="L187" s="123"/>
      <c r="M187" s="22"/>
      <c r="N187" s="12">
        <v>17697</v>
      </c>
      <c r="O187" s="22">
        <v>3.36</v>
      </c>
      <c r="P187" s="6">
        <f t="shared" si="12"/>
        <v>59462</v>
      </c>
      <c r="Q187" s="124">
        <f t="shared" si="11"/>
        <v>139141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</row>
    <row r="188" spans="1:77" ht="45" x14ac:dyDescent="0.35">
      <c r="A188" s="12">
        <v>170</v>
      </c>
      <c r="B188" s="12"/>
      <c r="C188" s="12"/>
      <c r="D188" s="21" t="s">
        <v>131</v>
      </c>
      <c r="E188" s="254"/>
      <c r="F188" s="54" t="str">
        <f t="shared" si="10"/>
        <v>В4-4</v>
      </c>
      <c r="G188" s="123"/>
      <c r="H188" s="123"/>
      <c r="I188" s="123"/>
      <c r="J188" s="123"/>
      <c r="K188" s="123"/>
      <c r="L188" s="123"/>
      <c r="M188" s="22"/>
      <c r="N188" s="12">
        <v>17697</v>
      </c>
      <c r="O188" s="22">
        <v>3.45</v>
      </c>
      <c r="P188" s="6">
        <f t="shared" si="12"/>
        <v>61055</v>
      </c>
      <c r="Q188" s="124">
        <f t="shared" si="11"/>
        <v>142869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</row>
    <row r="189" spans="1:77" ht="45" x14ac:dyDescent="0.35">
      <c r="A189" s="12">
        <v>171</v>
      </c>
      <c r="B189" s="12"/>
      <c r="C189" s="12"/>
      <c r="D189" s="21" t="s">
        <v>131</v>
      </c>
      <c r="E189" s="254"/>
      <c r="F189" s="54" t="str">
        <f t="shared" si="10"/>
        <v>В4-4</v>
      </c>
      <c r="G189" s="123"/>
      <c r="H189" s="123"/>
      <c r="I189" s="123"/>
      <c r="J189" s="123"/>
      <c r="K189" s="123"/>
      <c r="L189" s="123"/>
      <c r="M189" s="22"/>
      <c r="N189" s="12">
        <v>17697</v>
      </c>
      <c r="O189" s="22">
        <v>3.45</v>
      </c>
      <c r="P189" s="6">
        <f t="shared" si="12"/>
        <v>61055</v>
      </c>
      <c r="Q189" s="124">
        <f t="shared" si="11"/>
        <v>142869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</row>
    <row r="190" spans="1:77" ht="45" x14ac:dyDescent="0.35">
      <c r="A190" s="12">
        <v>172</v>
      </c>
      <c r="B190" s="12"/>
      <c r="C190" s="12"/>
      <c r="D190" s="21" t="s">
        <v>131</v>
      </c>
      <c r="E190" s="254"/>
      <c r="F190" s="54" t="str">
        <f t="shared" si="10"/>
        <v>В4-4</v>
      </c>
      <c r="G190" s="123"/>
      <c r="H190" s="123"/>
      <c r="I190" s="123"/>
      <c r="J190" s="123"/>
      <c r="K190" s="123"/>
      <c r="L190" s="123"/>
      <c r="M190" s="22"/>
      <c r="N190" s="12">
        <v>17697</v>
      </c>
      <c r="O190" s="22">
        <v>3.36</v>
      </c>
      <c r="P190" s="6">
        <f t="shared" si="12"/>
        <v>59462</v>
      </c>
      <c r="Q190" s="124">
        <f t="shared" si="11"/>
        <v>139141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</row>
    <row r="191" spans="1:77" ht="45" x14ac:dyDescent="0.35">
      <c r="A191" s="12">
        <v>173</v>
      </c>
      <c r="B191" s="12"/>
      <c r="C191" s="12"/>
      <c r="D191" s="21" t="s">
        <v>131</v>
      </c>
      <c r="E191" s="254"/>
      <c r="F191" s="54" t="str">
        <f t="shared" si="10"/>
        <v>В4-4</v>
      </c>
      <c r="G191" s="123"/>
      <c r="H191" s="123"/>
      <c r="I191" s="123"/>
      <c r="J191" s="123"/>
      <c r="K191" s="123"/>
      <c r="L191" s="123"/>
      <c r="M191" s="22"/>
      <c r="N191" s="12">
        <v>17697</v>
      </c>
      <c r="O191" s="22">
        <v>3.36</v>
      </c>
      <c r="P191" s="6">
        <f t="shared" si="12"/>
        <v>59462</v>
      </c>
      <c r="Q191" s="124">
        <f t="shared" si="11"/>
        <v>139141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</row>
    <row r="192" spans="1:77" ht="45" x14ac:dyDescent="0.35">
      <c r="A192" s="12">
        <v>335</v>
      </c>
      <c r="B192" s="12"/>
      <c r="C192" s="12"/>
      <c r="D192" s="21" t="s">
        <v>131</v>
      </c>
      <c r="E192" s="254"/>
      <c r="F192" s="54" t="str">
        <f t="shared" si="10"/>
        <v>В4-4</v>
      </c>
      <c r="G192" s="123"/>
      <c r="H192" s="123"/>
      <c r="I192" s="123"/>
      <c r="J192" s="123"/>
      <c r="K192" s="123"/>
      <c r="L192" s="123"/>
      <c r="M192" s="22"/>
      <c r="N192" s="12">
        <v>17697</v>
      </c>
      <c r="O192" s="22">
        <v>3.45</v>
      </c>
      <c r="P192" s="6">
        <f t="shared" si="12"/>
        <v>61055</v>
      </c>
      <c r="Q192" s="124">
        <f t="shared" si="11"/>
        <v>142869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</row>
    <row r="193" spans="1:77" ht="45" x14ac:dyDescent="0.35">
      <c r="A193" s="12">
        <v>174</v>
      </c>
      <c r="B193" s="12"/>
      <c r="C193" s="12"/>
      <c r="D193" s="21" t="s">
        <v>131</v>
      </c>
      <c r="E193" s="254"/>
      <c r="F193" s="54" t="str">
        <f t="shared" si="10"/>
        <v>В4-1</v>
      </c>
      <c r="G193" s="123"/>
      <c r="H193" s="123"/>
      <c r="I193" s="123"/>
      <c r="J193" s="123"/>
      <c r="K193" s="123"/>
      <c r="L193" s="123"/>
      <c r="M193" s="22" t="s">
        <v>19</v>
      </c>
      <c r="N193" s="12">
        <v>17697</v>
      </c>
      <c r="O193" s="22">
        <v>4.34</v>
      </c>
      <c r="P193" s="6">
        <f t="shared" si="12"/>
        <v>76805</v>
      </c>
      <c r="Q193" s="124">
        <f t="shared" si="11"/>
        <v>179724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</row>
    <row r="194" spans="1:77" ht="45" x14ac:dyDescent="0.35">
      <c r="A194" s="12">
        <v>175</v>
      </c>
      <c r="B194" s="12"/>
      <c r="C194" s="12"/>
      <c r="D194" s="21" t="s">
        <v>131</v>
      </c>
      <c r="E194" s="254"/>
      <c r="F194" s="54" t="str">
        <f t="shared" si="10"/>
        <v>В4-4</v>
      </c>
      <c r="G194" s="123"/>
      <c r="H194" s="123"/>
      <c r="I194" s="123"/>
      <c r="J194" s="123"/>
      <c r="K194" s="123"/>
      <c r="L194" s="123"/>
      <c r="M194" s="22"/>
      <c r="N194" s="12">
        <v>17697</v>
      </c>
      <c r="O194" s="22">
        <v>3.41</v>
      </c>
      <c r="P194" s="6">
        <f t="shared" si="12"/>
        <v>60347</v>
      </c>
      <c r="Q194" s="124">
        <f t="shared" si="11"/>
        <v>141212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</row>
    <row r="195" spans="1:77" ht="45" x14ac:dyDescent="0.35">
      <c r="A195" s="12">
        <v>176</v>
      </c>
      <c r="B195" s="12"/>
      <c r="C195" s="12"/>
      <c r="D195" s="21" t="s">
        <v>131</v>
      </c>
      <c r="E195" s="254"/>
      <c r="F195" s="54" t="str">
        <f t="shared" si="10"/>
        <v>В4-4</v>
      </c>
      <c r="G195" s="123"/>
      <c r="H195" s="123"/>
      <c r="I195" s="123"/>
      <c r="J195" s="123"/>
      <c r="K195" s="123"/>
      <c r="L195" s="123"/>
      <c r="M195" s="22"/>
      <c r="N195" s="125">
        <v>17697</v>
      </c>
      <c r="O195" s="126">
        <v>3.45</v>
      </c>
      <c r="P195" s="127">
        <f t="shared" si="12"/>
        <v>61055</v>
      </c>
      <c r="Q195" s="124">
        <f t="shared" si="11"/>
        <v>142869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</row>
    <row r="196" spans="1:77" ht="56.25" x14ac:dyDescent="0.35">
      <c r="A196" s="12">
        <v>335</v>
      </c>
      <c r="B196" s="12"/>
      <c r="C196" s="12"/>
      <c r="D196" s="21" t="s">
        <v>176</v>
      </c>
      <c r="E196" s="254"/>
      <c r="F196" s="54" t="str">
        <f t="shared" si="10"/>
        <v>В4-1</v>
      </c>
      <c r="G196" s="123"/>
      <c r="H196" s="123"/>
      <c r="I196" s="123"/>
      <c r="J196" s="123"/>
      <c r="K196" s="123"/>
      <c r="L196" s="123"/>
      <c r="M196" s="22" t="s">
        <v>19</v>
      </c>
      <c r="N196" s="12">
        <v>17697</v>
      </c>
      <c r="O196" s="22">
        <v>4.53</v>
      </c>
      <c r="P196" s="6">
        <f t="shared" si="12"/>
        <v>80167</v>
      </c>
      <c r="Q196" s="124">
        <f t="shared" si="11"/>
        <v>187591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</row>
    <row r="197" spans="1:77" ht="45" x14ac:dyDescent="0.35">
      <c r="A197" s="12">
        <v>177</v>
      </c>
      <c r="B197" s="12"/>
      <c r="C197" s="12"/>
      <c r="D197" s="21" t="s">
        <v>131</v>
      </c>
      <c r="E197" s="254"/>
      <c r="F197" s="54" t="str">
        <f t="shared" si="10"/>
        <v>В4-4</v>
      </c>
      <c r="G197" s="123"/>
      <c r="H197" s="123"/>
      <c r="I197" s="123"/>
      <c r="J197" s="123"/>
      <c r="K197" s="123"/>
      <c r="L197" s="123"/>
      <c r="M197" s="22"/>
      <c r="N197" s="12">
        <v>17697</v>
      </c>
      <c r="O197" s="22">
        <v>3.36</v>
      </c>
      <c r="P197" s="6">
        <f t="shared" si="12"/>
        <v>59462</v>
      </c>
      <c r="Q197" s="124">
        <f t="shared" si="11"/>
        <v>139141</v>
      </c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</row>
    <row r="198" spans="1:77" ht="45" x14ac:dyDescent="0.35">
      <c r="A198" s="12">
        <v>335</v>
      </c>
      <c r="B198" s="12"/>
      <c r="C198" s="12"/>
      <c r="D198" s="21" t="s">
        <v>131</v>
      </c>
      <c r="E198" s="254"/>
      <c r="F198" s="54" t="str">
        <f t="shared" si="10"/>
        <v>В4-4</v>
      </c>
      <c r="G198" s="123"/>
      <c r="H198" s="123"/>
      <c r="I198" s="123"/>
      <c r="J198" s="123"/>
      <c r="K198" s="123"/>
      <c r="L198" s="123"/>
      <c r="M198" s="22"/>
      <c r="N198" s="12">
        <v>17697</v>
      </c>
      <c r="O198" s="22">
        <v>3.32</v>
      </c>
      <c r="P198" s="6">
        <f t="shared" si="12"/>
        <v>58754</v>
      </c>
      <c r="Q198" s="124">
        <f t="shared" si="11"/>
        <v>137484</v>
      </c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</row>
    <row r="199" spans="1:77" ht="45" x14ac:dyDescent="0.35">
      <c r="A199" s="12">
        <v>179</v>
      </c>
      <c r="B199" s="12"/>
      <c r="C199" s="12"/>
      <c r="D199" s="21" t="s">
        <v>131</v>
      </c>
      <c r="E199" s="254"/>
      <c r="F199" s="54" t="str">
        <f t="shared" si="10"/>
        <v>В4-4</v>
      </c>
      <c r="G199" s="123"/>
      <c r="H199" s="123"/>
      <c r="I199" s="123"/>
      <c r="J199" s="123"/>
      <c r="K199" s="123"/>
      <c r="L199" s="123"/>
      <c r="M199" s="22"/>
      <c r="N199" s="12">
        <v>17697</v>
      </c>
      <c r="O199" s="22">
        <v>3.45</v>
      </c>
      <c r="P199" s="6">
        <f t="shared" si="12"/>
        <v>61055</v>
      </c>
      <c r="Q199" s="124">
        <f t="shared" si="11"/>
        <v>142869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</row>
    <row r="200" spans="1:77" ht="45" x14ac:dyDescent="0.35">
      <c r="A200" s="12">
        <v>180</v>
      </c>
      <c r="B200" s="12"/>
      <c r="C200" s="12"/>
      <c r="D200" s="21" t="s">
        <v>131</v>
      </c>
      <c r="E200" s="254"/>
      <c r="F200" s="54" t="str">
        <f t="shared" ref="F200:F263" si="13">IF(M200="высшая","В4-1",IF(M200=1,"В4-2",IF(M200=2,"В4-3","В4-4")))</f>
        <v>В4-4</v>
      </c>
      <c r="G200" s="123"/>
      <c r="H200" s="123"/>
      <c r="I200" s="123"/>
      <c r="J200" s="123"/>
      <c r="K200" s="123"/>
      <c r="L200" s="123"/>
      <c r="M200" s="22"/>
      <c r="N200" s="12">
        <v>17697</v>
      </c>
      <c r="O200" s="22">
        <v>3.49</v>
      </c>
      <c r="P200" s="6">
        <f t="shared" si="12"/>
        <v>61763</v>
      </c>
      <c r="Q200" s="124">
        <f t="shared" ref="Q200:Q263" si="14">ROUND(P200*2.34,0)</f>
        <v>144525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</row>
    <row r="201" spans="1:77" ht="45" x14ac:dyDescent="0.35">
      <c r="A201" s="12">
        <v>181</v>
      </c>
      <c r="B201" s="12"/>
      <c r="C201" s="12"/>
      <c r="D201" s="21" t="s">
        <v>131</v>
      </c>
      <c r="E201" s="254"/>
      <c r="F201" s="54" t="str">
        <f t="shared" si="13"/>
        <v>В4-1</v>
      </c>
      <c r="G201" s="123"/>
      <c r="H201" s="123"/>
      <c r="I201" s="123"/>
      <c r="J201" s="123"/>
      <c r="K201" s="123"/>
      <c r="L201" s="123"/>
      <c r="M201" s="22" t="s">
        <v>19</v>
      </c>
      <c r="N201" s="12">
        <v>17697</v>
      </c>
      <c r="O201" s="22">
        <v>4.53</v>
      </c>
      <c r="P201" s="6">
        <f t="shared" si="12"/>
        <v>80167</v>
      </c>
      <c r="Q201" s="124">
        <f t="shared" si="14"/>
        <v>187591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</row>
    <row r="202" spans="1:77" ht="45" x14ac:dyDescent="0.35">
      <c r="A202" s="12">
        <v>182</v>
      </c>
      <c r="B202" s="12"/>
      <c r="C202" s="12"/>
      <c r="D202" s="21" t="s">
        <v>175</v>
      </c>
      <c r="E202" s="254"/>
      <c r="F202" s="54" t="str">
        <f t="shared" si="13"/>
        <v>В4-4</v>
      </c>
      <c r="G202" s="123"/>
      <c r="H202" s="123"/>
      <c r="I202" s="123"/>
      <c r="J202" s="123"/>
      <c r="K202" s="123"/>
      <c r="L202" s="123"/>
      <c r="M202" s="22"/>
      <c r="N202" s="12">
        <v>17697</v>
      </c>
      <c r="O202" s="22">
        <v>3.49</v>
      </c>
      <c r="P202" s="6">
        <f t="shared" si="12"/>
        <v>61763</v>
      </c>
      <c r="Q202" s="124">
        <f t="shared" si="14"/>
        <v>144525</v>
      </c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</row>
    <row r="203" spans="1:77" ht="45" x14ac:dyDescent="0.35">
      <c r="A203" s="12">
        <v>335</v>
      </c>
      <c r="B203" s="12"/>
      <c r="C203" s="12"/>
      <c r="D203" s="21" t="s">
        <v>131</v>
      </c>
      <c r="E203" s="254"/>
      <c r="F203" s="54" t="str">
        <f t="shared" si="13"/>
        <v>В4-4</v>
      </c>
      <c r="G203" s="123"/>
      <c r="H203" s="123"/>
      <c r="I203" s="123"/>
      <c r="J203" s="123"/>
      <c r="K203" s="123"/>
      <c r="L203" s="123"/>
      <c r="M203" s="22"/>
      <c r="N203" s="12">
        <v>17697</v>
      </c>
      <c r="O203" s="22">
        <v>3.32</v>
      </c>
      <c r="P203" s="6">
        <f t="shared" si="12"/>
        <v>58754</v>
      </c>
      <c r="Q203" s="124">
        <f t="shared" si="14"/>
        <v>137484</v>
      </c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</row>
    <row r="204" spans="1:77" ht="45" x14ac:dyDescent="0.35">
      <c r="A204" s="12">
        <v>335</v>
      </c>
      <c r="B204" s="12"/>
      <c r="C204" s="12"/>
      <c r="D204" s="21" t="s">
        <v>131</v>
      </c>
      <c r="E204" s="254"/>
      <c r="F204" s="54" t="str">
        <f t="shared" si="13"/>
        <v>В4-4</v>
      </c>
      <c r="G204" s="123"/>
      <c r="H204" s="123"/>
      <c r="I204" s="123"/>
      <c r="J204" s="123"/>
      <c r="K204" s="123"/>
      <c r="L204" s="123"/>
      <c r="M204" s="22"/>
      <c r="N204" s="12">
        <v>17697</v>
      </c>
      <c r="O204" s="22">
        <v>3.61</v>
      </c>
      <c r="P204" s="6">
        <f t="shared" si="12"/>
        <v>63886</v>
      </c>
      <c r="Q204" s="124">
        <f t="shared" si="14"/>
        <v>149493</v>
      </c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</row>
    <row r="205" spans="1:77" x14ac:dyDescent="0.35">
      <c r="A205" s="12">
        <v>183</v>
      </c>
      <c r="B205" s="12"/>
      <c r="C205" s="12"/>
      <c r="D205" s="13" t="s">
        <v>120</v>
      </c>
      <c r="E205" s="254"/>
      <c r="F205" s="54" t="str">
        <f t="shared" si="13"/>
        <v>В4-4</v>
      </c>
      <c r="G205" s="123"/>
      <c r="H205" s="123"/>
      <c r="I205" s="123"/>
      <c r="J205" s="123"/>
      <c r="K205" s="123"/>
      <c r="L205" s="123"/>
      <c r="M205" s="22"/>
      <c r="N205" s="12">
        <v>17697</v>
      </c>
      <c r="O205" s="22">
        <v>3.61</v>
      </c>
      <c r="P205" s="6">
        <f t="shared" si="12"/>
        <v>63886</v>
      </c>
      <c r="Q205" s="124">
        <f t="shared" si="14"/>
        <v>149493</v>
      </c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</row>
    <row r="206" spans="1:77" ht="45" x14ac:dyDescent="0.35">
      <c r="A206" s="12">
        <v>184</v>
      </c>
      <c r="B206" s="12"/>
      <c r="C206" s="12"/>
      <c r="D206" s="21" t="s">
        <v>131</v>
      </c>
      <c r="E206" s="254"/>
      <c r="F206" s="54" t="str">
        <f t="shared" si="13"/>
        <v>В4-1</v>
      </c>
      <c r="G206" s="123"/>
      <c r="H206" s="123"/>
      <c r="I206" s="123"/>
      <c r="J206" s="123"/>
      <c r="K206" s="123"/>
      <c r="L206" s="123"/>
      <c r="M206" s="22" t="s">
        <v>19</v>
      </c>
      <c r="N206" s="12">
        <v>17697</v>
      </c>
      <c r="O206" s="22">
        <v>4.4000000000000004</v>
      </c>
      <c r="P206" s="6">
        <f t="shared" si="12"/>
        <v>77867</v>
      </c>
      <c r="Q206" s="124">
        <f t="shared" si="14"/>
        <v>182209</v>
      </c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</row>
    <row r="207" spans="1:77" ht="45" x14ac:dyDescent="0.35">
      <c r="A207" s="12">
        <v>185</v>
      </c>
      <c r="B207" s="12"/>
      <c r="C207" s="12"/>
      <c r="D207" s="21" t="s">
        <v>131</v>
      </c>
      <c r="E207" s="254"/>
      <c r="F207" s="54" t="str">
        <f t="shared" si="13"/>
        <v>В4-3</v>
      </c>
      <c r="G207" s="123"/>
      <c r="H207" s="123"/>
      <c r="I207" s="123"/>
      <c r="J207" s="123"/>
      <c r="K207" s="123"/>
      <c r="L207" s="123"/>
      <c r="M207" s="22">
        <v>2</v>
      </c>
      <c r="N207" s="12">
        <v>17697</v>
      </c>
      <c r="O207" s="22">
        <v>3.98</v>
      </c>
      <c r="P207" s="6">
        <f t="shared" si="12"/>
        <v>70434</v>
      </c>
      <c r="Q207" s="124">
        <f t="shared" si="14"/>
        <v>164816</v>
      </c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</row>
    <row r="208" spans="1:77" ht="45" x14ac:dyDescent="0.35">
      <c r="A208" s="12">
        <v>335</v>
      </c>
      <c r="B208" s="12"/>
      <c r="C208" s="12"/>
      <c r="D208" s="21" t="s">
        <v>131</v>
      </c>
      <c r="E208" s="254"/>
      <c r="F208" s="54" t="str">
        <f t="shared" si="13"/>
        <v>В4-4</v>
      </c>
      <c r="G208" s="123"/>
      <c r="H208" s="123"/>
      <c r="I208" s="123"/>
      <c r="J208" s="123"/>
      <c r="K208" s="123"/>
      <c r="L208" s="123"/>
      <c r="M208" s="22"/>
      <c r="N208" s="12">
        <v>17697</v>
      </c>
      <c r="O208" s="22">
        <v>3.49</v>
      </c>
      <c r="P208" s="6">
        <f t="shared" si="12"/>
        <v>61763</v>
      </c>
      <c r="Q208" s="124">
        <f t="shared" si="14"/>
        <v>144525</v>
      </c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</row>
    <row r="209" spans="1:77" ht="56.25" x14ac:dyDescent="0.35">
      <c r="A209" s="12">
        <v>187</v>
      </c>
      <c r="B209" s="12"/>
      <c r="C209" s="12"/>
      <c r="D209" s="21" t="s">
        <v>176</v>
      </c>
      <c r="E209" s="254"/>
      <c r="F209" s="54" t="str">
        <f t="shared" si="13"/>
        <v>В4-1</v>
      </c>
      <c r="G209" s="123"/>
      <c r="H209" s="123"/>
      <c r="I209" s="123"/>
      <c r="J209" s="123"/>
      <c r="K209" s="123"/>
      <c r="L209" s="123"/>
      <c r="M209" s="22" t="s">
        <v>19</v>
      </c>
      <c r="N209" s="12">
        <v>17697</v>
      </c>
      <c r="O209" s="22">
        <v>4.53</v>
      </c>
      <c r="P209" s="6">
        <f t="shared" si="12"/>
        <v>80167</v>
      </c>
      <c r="Q209" s="124">
        <f t="shared" si="14"/>
        <v>187591</v>
      </c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</row>
    <row r="210" spans="1:77" ht="45" x14ac:dyDescent="0.35">
      <c r="A210" s="12">
        <v>188</v>
      </c>
      <c r="B210" s="12"/>
      <c r="C210" s="12"/>
      <c r="D210" s="21" t="s">
        <v>131</v>
      </c>
      <c r="E210" s="254"/>
      <c r="F210" s="54" t="str">
        <f t="shared" si="13"/>
        <v>В4-4</v>
      </c>
      <c r="G210" s="123"/>
      <c r="H210" s="123"/>
      <c r="I210" s="123"/>
      <c r="J210" s="123"/>
      <c r="K210" s="123"/>
      <c r="L210" s="123"/>
      <c r="M210" s="22"/>
      <c r="N210" s="12">
        <v>17697</v>
      </c>
      <c r="O210" s="22">
        <v>3.32</v>
      </c>
      <c r="P210" s="6">
        <f t="shared" si="12"/>
        <v>58754</v>
      </c>
      <c r="Q210" s="124">
        <f t="shared" si="14"/>
        <v>137484</v>
      </c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</row>
    <row r="211" spans="1:77" ht="45" x14ac:dyDescent="0.35">
      <c r="A211" s="12">
        <v>189</v>
      </c>
      <c r="B211" s="12"/>
      <c r="C211" s="12"/>
      <c r="D211" s="21" t="s">
        <v>131</v>
      </c>
      <c r="E211" s="254"/>
      <c r="F211" s="54" t="str">
        <f t="shared" si="13"/>
        <v>В4-4</v>
      </c>
      <c r="G211" s="123"/>
      <c r="H211" s="123"/>
      <c r="I211" s="123"/>
      <c r="J211" s="123"/>
      <c r="K211" s="123"/>
      <c r="L211" s="123"/>
      <c r="M211" s="22"/>
      <c r="N211" s="12">
        <v>17697</v>
      </c>
      <c r="O211" s="22">
        <v>3.41</v>
      </c>
      <c r="P211" s="6">
        <f t="shared" si="12"/>
        <v>60347</v>
      </c>
      <c r="Q211" s="124">
        <f t="shared" si="14"/>
        <v>141212</v>
      </c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</row>
    <row r="212" spans="1:77" ht="45" x14ac:dyDescent="0.35">
      <c r="A212" s="12"/>
      <c r="B212" s="12"/>
      <c r="C212" s="12"/>
      <c r="D212" s="21" t="s">
        <v>121</v>
      </c>
      <c r="E212" s="254"/>
      <c r="F212" s="54" t="str">
        <f t="shared" si="13"/>
        <v>В4-4</v>
      </c>
      <c r="G212" s="123"/>
      <c r="H212" s="123"/>
      <c r="I212" s="123"/>
      <c r="J212" s="123"/>
      <c r="K212" s="123"/>
      <c r="L212" s="123"/>
      <c r="M212" s="22"/>
      <c r="N212" s="12">
        <v>17697</v>
      </c>
      <c r="O212" s="22">
        <v>3.73</v>
      </c>
      <c r="P212" s="6">
        <f t="shared" si="12"/>
        <v>66010</v>
      </c>
      <c r="Q212" s="124">
        <f t="shared" si="14"/>
        <v>154463</v>
      </c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</row>
    <row r="213" spans="1:77" ht="45" x14ac:dyDescent="0.35">
      <c r="A213" s="12"/>
      <c r="B213" s="12"/>
      <c r="C213" s="12"/>
      <c r="D213" s="21" t="s">
        <v>131</v>
      </c>
      <c r="E213" s="254"/>
      <c r="F213" s="54" t="str">
        <f t="shared" si="13"/>
        <v>В4-4</v>
      </c>
      <c r="G213" s="123"/>
      <c r="H213" s="123"/>
      <c r="I213" s="123"/>
      <c r="J213" s="123"/>
      <c r="K213" s="123"/>
      <c r="L213" s="123"/>
      <c r="M213" s="22"/>
      <c r="N213" s="12">
        <v>17697</v>
      </c>
      <c r="O213" s="22">
        <v>3.45</v>
      </c>
      <c r="P213" s="6">
        <f t="shared" si="12"/>
        <v>61055</v>
      </c>
      <c r="Q213" s="124">
        <f t="shared" si="14"/>
        <v>142869</v>
      </c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</row>
    <row r="214" spans="1:77" ht="45" x14ac:dyDescent="0.35">
      <c r="A214" s="12">
        <v>190</v>
      </c>
      <c r="B214" s="12"/>
      <c r="C214" s="12"/>
      <c r="D214" s="21" t="s">
        <v>131</v>
      </c>
      <c r="E214" s="254"/>
      <c r="F214" s="54" t="str">
        <f t="shared" si="13"/>
        <v>В4-4</v>
      </c>
      <c r="G214" s="123"/>
      <c r="H214" s="123"/>
      <c r="I214" s="123"/>
      <c r="J214" s="123"/>
      <c r="K214" s="123"/>
      <c r="L214" s="123"/>
      <c r="M214" s="22"/>
      <c r="N214" s="12">
        <v>17697</v>
      </c>
      <c r="O214" s="22">
        <v>3.73</v>
      </c>
      <c r="P214" s="6">
        <f t="shared" si="12"/>
        <v>66010</v>
      </c>
      <c r="Q214" s="124">
        <f t="shared" si="14"/>
        <v>154463</v>
      </c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</row>
    <row r="215" spans="1:77" ht="45" x14ac:dyDescent="0.35">
      <c r="A215" s="12">
        <v>193</v>
      </c>
      <c r="B215" s="12"/>
      <c r="C215" s="12"/>
      <c r="D215" s="21" t="s">
        <v>131</v>
      </c>
      <c r="E215" s="254"/>
      <c r="F215" s="54" t="str">
        <f t="shared" si="13"/>
        <v>В4-4</v>
      </c>
      <c r="G215" s="123"/>
      <c r="H215" s="123"/>
      <c r="I215" s="123"/>
      <c r="J215" s="123"/>
      <c r="K215" s="123"/>
      <c r="L215" s="123"/>
      <c r="M215" s="22"/>
      <c r="N215" s="12">
        <v>17697</v>
      </c>
      <c r="O215" s="22">
        <v>3.32</v>
      </c>
      <c r="P215" s="6">
        <f t="shared" si="12"/>
        <v>58754</v>
      </c>
      <c r="Q215" s="124">
        <f t="shared" si="14"/>
        <v>137484</v>
      </c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</row>
    <row r="216" spans="1:77" ht="45" x14ac:dyDescent="0.35">
      <c r="A216" s="12">
        <v>194</v>
      </c>
      <c r="B216" s="12"/>
      <c r="C216" s="12"/>
      <c r="D216" s="21" t="s">
        <v>131</v>
      </c>
      <c r="E216" s="254"/>
      <c r="F216" s="54" t="str">
        <f t="shared" si="13"/>
        <v>В4-4</v>
      </c>
      <c r="G216" s="123"/>
      <c r="H216" s="123"/>
      <c r="I216" s="123"/>
      <c r="J216" s="123"/>
      <c r="K216" s="123"/>
      <c r="L216" s="123"/>
      <c r="M216" s="22"/>
      <c r="N216" s="12">
        <v>17697</v>
      </c>
      <c r="O216" s="22">
        <v>3.49</v>
      </c>
      <c r="P216" s="6">
        <f t="shared" si="12"/>
        <v>61763</v>
      </c>
      <c r="Q216" s="124">
        <f t="shared" si="14"/>
        <v>144525</v>
      </c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</row>
    <row r="217" spans="1:77" ht="45" x14ac:dyDescent="0.35">
      <c r="A217" s="12">
        <v>195</v>
      </c>
      <c r="B217" s="12"/>
      <c r="C217" s="12"/>
      <c r="D217" s="21" t="s">
        <v>131</v>
      </c>
      <c r="E217" s="254"/>
      <c r="F217" s="54" t="str">
        <f t="shared" si="13"/>
        <v>В4-4</v>
      </c>
      <c r="G217" s="123"/>
      <c r="H217" s="123"/>
      <c r="I217" s="123"/>
      <c r="J217" s="123"/>
      <c r="K217" s="123"/>
      <c r="L217" s="123"/>
      <c r="M217" s="22"/>
      <c r="N217" s="12">
        <v>17697</v>
      </c>
      <c r="O217" s="22">
        <v>3.36</v>
      </c>
      <c r="P217" s="6">
        <f t="shared" si="12"/>
        <v>59462</v>
      </c>
      <c r="Q217" s="124">
        <f t="shared" si="14"/>
        <v>139141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</row>
    <row r="218" spans="1:77" ht="45" x14ac:dyDescent="0.35">
      <c r="A218" s="12">
        <v>196</v>
      </c>
      <c r="B218" s="12"/>
      <c r="C218" s="12"/>
      <c r="D218" s="21" t="s">
        <v>131</v>
      </c>
      <c r="E218" s="254"/>
      <c r="F218" s="54" t="str">
        <f t="shared" si="13"/>
        <v>В4-4</v>
      </c>
      <c r="G218" s="123"/>
      <c r="H218" s="123"/>
      <c r="I218" s="123"/>
      <c r="J218" s="123"/>
      <c r="K218" s="123"/>
      <c r="L218" s="123"/>
      <c r="M218" s="22"/>
      <c r="N218" s="12">
        <v>17697</v>
      </c>
      <c r="O218" s="22">
        <v>3.57</v>
      </c>
      <c r="P218" s="6">
        <f t="shared" si="12"/>
        <v>63178</v>
      </c>
      <c r="Q218" s="124">
        <f t="shared" si="14"/>
        <v>147837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</row>
    <row r="219" spans="1:77" ht="45" x14ac:dyDescent="0.35">
      <c r="A219" s="12">
        <v>198</v>
      </c>
      <c r="B219" s="12"/>
      <c r="C219" s="12"/>
      <c r="D219" s="21" t="s">
        <v>131</v>
      </c>
      <c r="E219" s="254"/>
      <c r="F219" s="54" t="str">
        <f t="shared" si="13"/>
        <v>В4-4</v>
      </c>
      <c r="G219" s="123"/>
      <c r="H219" s="123"/>
      <c r="I219" s="123"/>
      <c r="J219" s="123"/>
      <c r="K219" s="123"/>
      <c r="L219" s="123"/>
      <c r="M219" s="22"/>
      <c r="N219" s="12">
        <v>17697</v>
      </c>
      <c r="O219" s="22">
        <v>3.65</v>
      </c>
      <c r="P219" s="6">
        <f t="shared" si="12"/>
        <v>64594</v>
      </c>
      <c r="Q219" s="124">
        <f t="shared" si="14"/>
        <v>151150</v>
      </c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</row>
    <row r="220" spans="1:77" ht="45" x14ac:dyDescent="0.35">
      <c r="A220" s="12">
        <v>199</v>
      </c>
      <c r="B220" s="12"/>
      <c r="C220" s="12"/>
      <c r="D220" s="21" t="s">
        <v>131</v>
      </c>
      <c r="E220" s="254"/>
      <c r="F220" s="54" t="str">
        <f t="shared" si="13"/>
        <v>В4-4</v>
      </c>
      <c r="G220" s="123"/>
      <c r="H220" s="123"/>
      <c r="I220" s="123"/>
      <c r="J220" s="123"/>
      <c r="K220" s="123"/>
      <c r="L220" s="123"/>
      <c r="M220" s="22"/>
      <c r="N220" s="12">
        <v>17697</v>
      </c>
      <c r="O220" s="22">
        <v>3.41</v>
      </c>
      <c r="P220" s="6">
        <f t="shared" si="12"/>
        <v>60347</v>
      </c>
      <c r="Q220" s="124">
        <f t="shared" si="14"/>
        <v>141212</v>
      </c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</row>
    <row r="221" spans="1:77" ht="45" x14ac:dyDescent="0.35">
      <c r="A221" s="12">
        <v>200</v>
      </c>
      <c r="B221" s="12"/>
      <c r="C221" s="12"/>
      <c r="D221" s="21" t="s">
        <v>131</v>
      </c>
      <c r="E221" s="254"/>
      <c r="F221" s="54" t="str">
        <f t="shared" si="13"/>
        <v>В4-4</v>
      </c>
      <c r="G221" s="123"/>
      <c r="H221" s="123"/>
      <c r="I221" s="123"/>
      <c r="J221" s="123"/>
      <c r="K221" s="123"/>
      <c r="L221" s="123"/>
      <c r="M221" s="22"/>
      <c r="N221" s="12">
        <v>17697</v>
      </c>
      <c r="O221" s="22">
        <v>3.32</v>
      </c>
      <c r="P221" s="6">
        <f t="shared" si="12"/>
        <v>58754</v>
      </c>
      <c r="Q221" s="124">
        <f t="shared" si="14"/>
        <v>137484</v>
      </c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</row>
    <row r="222" spans="1:77" ht="45" x14ac:dyDescent="0.35">
      <c r="A222" s="12">
        <v>201</v>
      </c>
      <c r="B222" s="12"/>
      <c r="C222" s="12"/>
      <c r="D222" s="21" t="s">
        <v>131</v>
      </c>
      <c r="E222" s="257"/>
      <c r="F222" s="54" t="str">
        <f t="shared" si="13"/>
        <v>В4-2</v>
      </c>
      <c r="G222" s="123"/>
      <c r="H222" s="123"/>
      <c r="I222" s="123"/>
      <c r="J222" s="123"/>
      <c r="K222" s="123"/>
      <c r="L222" s="123"/>
      <c r="M222" s="22">
        <v>1</v>
      </c>
      <c r="N222" s="12">
        <v>17697</v>
      </c>
      <c r="O222" s="22">
        <v>4.1900000000000004</v>
      </c>
      <c r="P222" s="6">
        <f t="shared" si="12"/>
        <v>74150</v>
      </c>
      <c r="Q222" s="124">
        <f t="shared" si="14"/>
        <v>173511</v>
      </c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</row>
    <row r="223" spans="1:77" ht="45" x14ac:dyDescent="0.35">
      <c r="A223" s="12">
        <v>202</v>
      </c>
      <c r="B223" s="12"/>
      <c r="C223" s="12"/>
      <c r="D223" s="21" t="s">
        <v>131</v>
      </c>
      <c r="E223" s="254"/>
      <c r="F223" s="54" t="str">
        <f t="shared" si="13"/>
        <v>В4-4</v>
      </c>
      <c r="G223" s="123"/>
      <c r="H223" s="123"/>
      <c r="I223" s="123"/>
      <c r="J223" s="123"/>
      <c r="K223" s="123"/>
      <c r="L223" s="123"/>
      <c r="M223" s="22"/>
      <c r="N223" s="12">
        <v>17697</v>
      </c>
      <c r="O223" s="22">
        <v>3.41</v>
      </c>
      <c r="P223" s="6">
        <f t="shared" si="12"/>
        <v>60347</v>
      </c>
      <c r="Q223" s="124">
        <f t="shared" si="14"/>
        <v>141212</v>
      </c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</row>
    <row r="224" spans="1:77" ht="67.5" x14ac:dyDescent="0.35">
      <c r="A224" s="12">
        <v>203</v>
      </c>
      <c r="B224" s="12"/>
      <c r="C224" s="12"/>
      <c r="D224" s="21" t="s">
        <v>172</v>
      </c>
      <c r="E224" s="257"/>
      <c r="F224" s="54" t="str">
        <f t="shared" si="13"/>
        <v>В4-1</v>
      </c>
      <c r="G224" s="123"/>
      <c r="H224" s="123"/>
      <c r="I224" s="123"/>
      <c r="J224" s="123"/>
      <c r="K224" s="123"/>
      <c r="L224" s="123"/>
      <c r="M224" s="22" t="s">
        <v>19</v>
      </c>
      <c r="N224" s="12">
        <v>17697</v>
      </c>
      <c r="O224" s="22">
        <v>4.53</v>
      </c>
      <c r="P224" s="6">
        <f t="shared" si="12"/>
        <v>80167</v>
      </c>
      <c r="Q224" s="124">
        <f t="shared" si="14"/>
        <v>187591</v>
      </c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</row>
    <row r="225" spans="1:77" ht="45" x14ac:dyDescent="0.35">
      <c r="A225" s="12">
        <v>204</v>
      </c>
      <c r="B225" s="12"/>
      <c r="C225" s="12"/>
      <c r="D225" s="21" t="s">
        <v>131</v>
      </c>
      <c r="E225" s="257"/>
      <c r="F225" s="54" t="str">
        <f t="shared" si="13"/>
        <v>В4-4</v>
      </c>
      <c r="G225" s="123"/>
      <c r="H225" s="123"/>
      <c r="I225" s="123"/>
      <c r="J225" s="123"/>
      <c r="K225" s="123"/>
      <c r="L225" s="123"/>
      <c r="M225" s="22"/>
      <c r="N225" s="12">
        <v>17697</v>
      </c>
      <c r="O225" s="22">
        <v>3.36</v>
      </c>
      <c r="P225" s="6">
        <f t="shared" si="12"/>
        <v>59462</v>
      </c>
      <c r="Q225" s="124">
        <f t="shared" si="14"/>
        <v>139141</v>
      </c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</row>
    <row r="226" spans="1:77" ht="45" x14ac:dyDescent="0.35">
      <c r="A226" s="12">
        <v>205</v>
      </c>
      <c r="B226" s="12"/>
      <c r="C226" s="12"/>
      <c r="D226" s="21" t="s">
        <v>131</v>
      </c>
      <c r="E226" s="254"/>
      <c r="F226" s="54" t="str">
        <f t="shared" si="13"/>
        <v>В4-4</v>
      </c>
      <c r="G226" s="123"/>
      <c r="H226" s="123"/>
      <c r="I226" s="123"/>
      <c r="J226" s="123"/>
      <c r="K226" s="123"/>
      <c r="L226" s="123"/>
      <c r="M226" s="22"/>
      <c r="N226" s="12">
        <v>17697</v>
      </c>
      <c r="O226" s="22">
        <v>3.45</v>
      </c>
      <c r="P226" s="6">
        <f t="shared" si="12"/>
        <v>61055</v>
      </c>
      <c r="Q226" s="124">
        <f t="shared" si="14"/>
        <v>142869</v>
      </c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</row>
    <row r="227" spans="1:77" ht="45" x14ac:dyDescent="0.35">
      <c r="A227" s="12">
        <v>207</v>
      </c>
      <c r="B227" s="12"/>
      <c r="C227" s="12"/>
      <c r="D227" s="21" t="s">
        <v>131</v>
      </c>
      <c r="E227" s="257"/>
      <c r="F227" s="54" t="str">
        <f t="shared" si="13"/>
        <v>В4-4</v>
      </c>
      <c r="G227" s="123"/>
      <c r="H227" s="123"/>
      <c r="I227" s="123"/>
      <c r="J227" s="123"/>
      <c r="K227" s="123"/>
      <c r="L227" s="123"/>
      <c r="M227" s="22"/>
      <c r="N227" s="12">
        <v>17697</v>
      </c>
      <c r="O227" s="22">
        <v>3.45</v>
      </c>
      <c r="P227" s="6">
        <f t="shared" si="12"/>
        <v>61055</v>
      </c>
      <c r="Q227" s="124">
        <f t="shared" si="14"/>
        <v>142869</v>
      </c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</row>
    <row r="228" spans="1:77" ht="45" x14ac:dyDescent="0.35">
      <c r="A228" s="12">
        <v>206</v>
      </c>
      <c r="B228" s="12"/>
      <c r="C228" s="12"/>
      <c r="D228" s="21" t="s">
        <v>131</v>
      </c>
      <c r="E228" s="254"/>
      <c r="F228" s="54" t="str">
        <f t="shared" si="13"/>
        <v>В4-4</v>
      </c>
      <c r="G228" s="123"/>
      <c r="H228" s="123"/>
      <c r="I228" s="123"/>
      <c r="J228" s="123"/>
      <c r="K228" s="123"/>
      <c r="L228" s="123"/>
      <c r="M228" s="22"/>
      <c r="N228" s="12">
        <v>17697</v>
      </c>
      <c r="O228" s="22">
        <v>3.45</v>
      </c>
      <c r="P228" s="6">
        <f t="shared" si="12"/>
        <v>61055</v>
      </c>
      <c r="Q228" s="124">
        <f t="shared" si="14"/>
        <v>142869</v>
      </c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</row>
    <row r="229" spans="1:77" ht="45" x14ac:dyDescent="0.35">
      <c r="A229" s="12">
        <v>210</v>
      </c>
      <c r="B229" s="12"/>
      <c r="C229" s="12"/>
      <c r="D229" s="21" t="s">
        <v>131</v>
      </c>
      <c r="E229" s="254"/>
      <c r="F229" s="54" t="str">
        <f t="shared" si="13"/>
        <v>В4-3</v>
      </c>
      <c r="G229" s="123"/>
      <c r="H229" s="123"/>
      <c r="I229" s="123"/>
      <c r="J229" s="123"/>
      <c r="K229" s="123"/>
      <c r="L229" s="123"/>
      <c r="M229" s="22">
        <v>2</v>
      </c>
      <c r="N229" s="12">
        <v>17697</v>
      </c>
      <c r="O229" s="22">
        <v>4.04</v>
      </c>
      <c r="P229" s="6">
        <f t="shared" si="12"/>
        <v>71496</v>
      </c>
      <c r="Q229" s="124">
        <f t="shared" si="14"/>
        <v>167301</v>
      </c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</row>
    <row r="230" spans="1:77" ht="45" x14ac:dyDescent="0.35">
      <c r="A230" s="12">
        <v>211</v>
      </c>
      <c r="B230" s="12"/>
      <c r="C230" s="12"/>
      <c r="D230" s="21" t="s">
        <v>131</v>
      </c>
      <c r="E230" s="254"/>
      <c r="F230" s="54" t="str">
        <f t="shared" si="13"/>
        <v>В4-4</v>
      </c>
      <c r="G230" s="123"/>
      <c r="H230" s="123"/>
      <c r="I230" s="123"/>
      <c r="J230" s="123"/>
      <c r="K230" s="123"/>
      <c r="L230" s="123"/>
      <c r="M230" s="22"/>
      <c r="N230" s="12">
        <v>17697</v>
      </c>
      <c r="O230" s="22">
        <v>3.53</v>
      </c>
      <c r="P230" s="6">
        <f t="shared" si="12"/>
        <v>62470</v>
      </c>
      <c r="Q230" s="124">
        <f t="shared" si="14"/>
        <v>146180</v>
      </c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</row>
    <row r="231" spans="1:77" ht="45" x14ac:dyDescent="0.35">
      <c r="A231" s="12">
        <v>212</v>
      </c>
      <c r="B231" s="12"/>
      <c r="C231" s="12"/>
      <c r="D231" s="21" t="s">
        <v>131</v>
      </c>
      <c r="E231" s="254"/>
      <c r="F231" s="54" t="str">
        <f t="shared" si="13"/>
        <v>В4-4</v>
      </c>
      <c r="G231" s="123"/>
      <c r="H231" s="123"/>
      <c r="I231" s="123"/>
      <c r="J231" s="123"/>
      <c r="K231" s="123"/>
      <c r="L231" s="123"/>
      <c r="M231" s="22"/>
      <c r="N231" s="12">
        <v>17697</v>
      </c>
      <c r="O231" s="22">
        <v>3.41</v>
      </c>
      <c r="P231" s="6">
        <f t="shared" si="12"/>
        <v>60347</v>
      </c>
      <c r="Q231" s="124">
        <f t="shared" si="14"/>
        <v>141212</v>
      </c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</row>
    <row r="232" spans="1:77" ht="45" x14ac:dyDescent="0.35">
      <c r="A232" s="12">
        <v>213</v>
      </c>
      <c r="B232" s="12"/>
      <c r="C232" s="12"/>
      <c r="D232" s="21" t="s">
        <v>131</v>
      </c>
      <c r="E232" s="257"/>
      <c r="F232" s="54" t="str">
        <f t="shared" si="13"/>
        <v>В4-4</v>
      </c>
      <c r="G232" s="123"/>
      <c r="H232" s="123"/>
      <c r="I232" s="123"/>
      <c r="J232" s="123"/>
      <c r="K232" s="123"/>
      <c r="L232" s="123"/>
      <c r="M232" s="22"/>
      <c r="N232" s="12">
        <v>17697</v>
      </c>
      <c r="O232" s="22">
        <v>3.32</v>
      </c>
      <c r="P232" s="6">
        <f t="shared" si="12"/>
        <v>58754</v>
      </c>
      <c r="Q232" s="124">
        <f t="shared" si="14"/>
        <v>137484</v>
      </c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</row>
    <row r="233" spans="1:77" ht="45" x14ac:dyDescent="0.35">
      <c r="A233" s="12">
        <v>214</v>
      </c>
      <c r="B233" s="12"/>
      <c r="C233" s="12"/>
      <c r="D233" s="21" t="s">
        <v>131</v>
      </c>
      <c r="E233" s="254"/>
      <c r="F233" s="54" t="str">
        <f t="shared" si="13"/>
        <v>В4-4</v>
      </c>
      <c r="G233" s="123"/>
      <c r="H233" s="123"/>
      <c r="I233" s="123"/>
      <c r="J233" s="123"/>
      <c r="K233" s="123"/>
      <c r="L233" s="123"/>
      <c r="M233" s="22"/>
      <c r="N233" s="12">
        <v>17697</v>
      </c>
      <c r="O233" s="22">
        <v>3.41</v>
      </c>
      <c r="P233" s="6">
        <f t="shared" si="12"/>
        <v>60347</v>
      </c>
      <c r="Q233" s="124">
        <f t="shared" si="14"/>
        <v>141212</v>
      </c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</row>
    <row r="234" spans="1:77" ht="45" x14ac:dyDescent="0.35">
      <c r="A234" s="12">
        <v>215</v>
      </c>
      <c r="B234" s="12"/>
      <c r="C234" s="12"/>
      <c r="D234" s="21" t="s">
        <v>131</v>
      </c>
      <c r="E234" s="254"/>
      <c r="F234" s="54" t="str">
        <f t="shared" si="13"/>
        <v>В4-2</v>
      </c>
      <c r="G234" s="123"/>
      <c r="H234" s="123"/>
      <c r="I234" s="123"/>
      <c r="J234" s="123"/>
      <c r="K234" s="123"/>
      <c r="L234" s="123"/>
      <c r="M234" s="22">
        <v>1</v>
      </c>
      <c r="N234" s="12">
        <v>17697</v>
      </c>
      <c r="O234" s="22">
        <v>4.26</v>
      </c>
      <c r="P234" s="6">
        <f t="shared" si="12"/>
        <v>75389</v>
      </c>
      <c r="Q234" s="124">
        <f t="shared" si="14"/>
        <v>176410</v>
      </c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</row>
    <row r="235" spans="1:77" ht="45" x14ac:dyDescent="0.35">
      <c r="A235" s="12">
        <v>191</v>
      </c>
      <c r="B235" s="12"/>
      <c r="C235" s="12"/>
      <c r="D235" s="21" t="s">
        <v>131</v>
      </c>
      <c r="E235" s="257"/>
      <c r="F235" s="54" t="str">
        <f t="shared" si="13"/>
        <v>В4-4</v>
      </c>
      <c r="G235" s="123"/>
      <c r="H235" s="123"/>
      <c r="I235" s="123"/>
      <c r="J235" s="123"/>
      <c r="K235" s="123"/>
      <c r="L235" s="123"/>
      <c r="M235" s="22"/>
      <c r="N235" s="12">
        <v>17697</v>
      </c>
      <c r="O235" s="22">
        <v>3.57</v>
      </c>
      <c r="P235" s="6">
        <f t="shared" si="12"/>
        <v>63178</v>
      </c>
      <c r="Q235" s="124">
        <f t="shared" si="14"/>
        <v>147837</v>
      </c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</row>
    <row r="236" spans="1:77" ht="45" x14ac:dyDescent="0.35">
      <c r="A236" s="12">
        <v>192</v>
      </c>
      <c r="B236" s="12"/>
      <c r="C236" s="12"/>
      <c r="D236" s="21" t="s">
        <v>131</v>
      </c>
      <c r="E236" s="257"/>
      <c r="F236" s="54" t="str">
        <f t="shared" si="13"/>
        <v>В4-2</v>
      </c>
      <c r="G236" s="123"/>
      <c r="H236" s="123"/>
      <c r="I236" s="123"/>
      <c r="J236" s="123"/>
      <c r="K236" s="123"/>
      <c r="L236" s="123"/>
      <c r="M236" s="22">
        <v>1</v>
      </c>
      <c r="N236" s="12">
        <v>17697</v>
      </c>
      <c r="O236" s="22">
        <v>4.26</v>
      </c>
      <c r="P236" s="6">
        <f t="shared" ref="P236:P299" si="15">ROUND(N236*O236,0)</f>
        <v>75389</v>
      </c>
      <c r="Q236" s="124">
        <f t="shared" si="14"/>
        <v>176410</v>
      </c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</row>
    <row r="237" spans="1:77" ht="45" x14ac:dyDescent="0.35">
      <c r="A237" s="12">
        <v>186</v>
      </c>
      <c r="B237" s="12"/>
      <c r="C237" s="12"/>
      <c r="D237" s="21" t="s">
        <v>131</v>
      </c>
      <c r="E237" s="254"/>
      <c r="F237" s="54" t="str">
        <f t="shared" si="13"/>
        <v>В4-1</v>
      </c>
      <c r="G237" s="123"/>
      <c r="H237" s="123"/>
      <c r="I237" s="123"/>
      <c r="J237" s="123"/>
      <c r="K237" s="123"/>
      <c r="L237" s="123"/>
      <c r="M237" s="22" t="s">
        <v>19</v>
      </c>
      <c r="N237" s="12">
        <v>17697</v>
      </c>
      <c r="O237" s="22">
        <v>4.4000000000000004</v>
      </c>
      <c r="P237" s="6">
        <f t="shared" si="15"/>
        <v>77867</v>
      </c>
      <c r="Q237" s="124">
        <f t="shared" si="14"/>
        <v>182209</v>
      </c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</row>
    <row r="238" spans="1:77" ht="45" x14ac:dyDescent="0.35">
      <c r="A238" s="12">
        <v>216</v>
      </c>
      <c r="B238" s="12"/>
      <c r="C238" s="12"/>
      <c r="D238" s="21" t="s">
        <v>131</v>
      </c>
      <c r="E238" s="254"/>
      <c r="F238" s="54" t="str">
        <f t="shared" si="13"/>
        <v>В4-3</v>
      </c>
      <c r="G238" s="123"/>
      <c r="H238" s="123"/>
      <c r="I238" s="123"/>
      <c r="J238" s="123"/>
      <c r="K238" s="123"/>
      <c r="L238" s="123"/>
      <c r="M238" s="22">
        <v>2</v>
      </c>
      <c r="N238" s="12">
        <v>17697</v>
      </c>
      <c r="O238" s="22">
        <v>4.04</v>
      </c>
      <c r="P238" s="6">
        <f t="shared" si="15"/>
        <v>71496</v>
      </c>
      <c r="Q238" s="124">
        <f t="shared" si="14"/>
        <v>167301</v>
      </c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</row>
    <row r="239" spans="1:77" ht="45" x14ac:dyDescent="0.35">
      <c r="A239" s="12">
        <v>197</v>
      </c>
      <c r="B239" s="12"/>
      <c r="C239" s="12"/>
      <c r="D239" s="21" t="s">
        <v>131</v>
      </c>
      <c r="E239" s="254"/>
      <c r="F239" s="54" t="str">
        <f t="shared" si="13"/>
        <v>В4-4</v>
      </c>
      <c r="G239" s="123"/>
      <c r="H239" s="123"/>
      <c r="I239" s="123"/>
      <c r="J239" s="123"/>
      <c r="K239" s="123"/>
      <c r="L239" s="123"/>
      <c r="M239" s="22"/>
      <c r="N239" s="12">
        <v>17697</v>
      </c>
      <c r="O239" s="22">
        <v>3.45</v>
      </c>
      <c r="P239" s="6">
        <f t="shared" si="15"/>
        <v>61055</v>
      </c>
      <c r="Q239" s="124">
        <f t="shared" si="14"/>
        <v>142869</v>
      </c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</row>
    <row r="240" spans="1:77" ht="45" x14ac:dyDescent="0.35">
      <c r="A240" s="12">
        <v>219</v>
      </c>
      <c r="B240" s="12"/>
      <c r="C240" s="12"/>
      <c r="D240" s="21" t="s">
        <v>131</v>
      </c>
      <c r="E240" s="257"/>
      <c r="F240" s="54" t="str">
        <f t="shared" si="13"/>
        <v>В4-4</v>
      </c>
      <c r="G240" s="123"/>
      <c r="H240" s="123"/>
      <c r="I240" s="123"/>
      <c r="J240" s="123"/>
      <c r="K240" s="123"/>
      <c r="L240" s="123"/>
      <c r="M240" s="22"/>
      <c r="N240" s="12">
        <v>17697</v>
      </c>
      <c r="O240" s="22">
        <v>3.49</v>
      </c>
      <c r="P240" s="6">
        <f t="shared" si="15"/>
        <v>61763</v>
      </c>
      <c r="Q240" s="124">
        <f t="shared" si="14"/>
        <v>144525</v>
      </c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</row>
    <row r="241" spans="1:77" ht="45" x14ac:dyDescent="0.35">
      <c r="A241" s="12">
        <v>276</v>
      </c>
      <c r="B241" s="12"/>
      <c r="C241" s="12"/>
      <c r="D241" s="21" t="s">
        <v>131</v>
      </c>
      <c r="E241" s="254"/>
      <c r="F241" s="54" t="str">
        <f t="shared" si="13"/>
        <v>В4-1</v>
      </c>
      <c r="G241" s="123"/>
      <c r="H241" s="123"/>
      <c r="I241" s="123"/>
      <c r="J241" s="123"/>
      <c r="K241" s="123"/>
      <c r="L241" s="123"/>
      <c r="M241" s="22" t="s">
        <v>19</v>
      </c>
      <c r="N241" s="12">
        <v>17697</v>
      </c>
      <c r="O241" s="22">
        <v>4.4000000000000004</v>
      </c>
      <c r="P241" s="6">
        <f t="shared" si="15"/>
        <v>77867</v>
      </c>
      <c r="Q241" s="124">
        <f t="shared" si="14"/>
        <v>182209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</row>
    <row r="242" spans="1:77" x14ac:dyDescent="0.35">
      <c r="A242" s="12">
        <v>208</v>
      </c>
      <c r="B242" s="12"/>
      <c r="C242" s="12"/>
      <c r="D242" s="13" t="s">
        <v>136</v>
      </c>
      <c r="E242" s="257"/>
      <c r="F242" s="54" t="str">
        <f t="shared" si="13"/>
        <v>В4-4</v>
      </c>
      <c r="G242" s="123"/>
      <c r="H242" s="123"/>
      <c r="I242" s="123"/>
      <c r="J242" s="123"/>
      <c r="K242" s="123"/>
      <c r="L242" s="123"/>
      <c r="M242" s="22"/>
      <c r="N242" s="12">
        <v>17697</v>
      </c>
      <c r="O242" s="22">
        <v>3.45</v>
      </c>
      <c r="P242" s="6">
        <f t="shared" si="15"/>
        <v>61055</v>
      </c>
      <c r="Q242" s="124">
        <f t="shared" si="14"/>
        <v>142869</v>
      </c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</row>
    <row r="243" spans="1:77" ht="45" x14ac:dyDescent="0.35">
      <c r="A243" s="12">
        <v>218</v>
      </c>
      <c r="B243" s="12"/>
      <c r="C243" s="12"/>
      <c r="D243" s="21" t="s">
        <v>131</v>
      </c>
      <c r="E243" s="254"/>
      <c r="F243" s="54" t="str">
        <f t="shared" si="13"/>
        <v>В4-4</v>
      </c>
      <c r="G243" s="123"/>
      <c r="H243" s="123"/>
      <c r="I243" s="123"/>
      <c r="J243" s="123"/>
      <c r="K243" s="123"/>
      <c r="L243" s="123"/>
      <c r="M243" s="22"/>
      <c r="N243" s="12">
        <v>17697</v>
      </c>
      <c r="O243" s="22">
        <v>3.53</v>
      </c>
      <c r="P243" s="6">
        <f t="shared" si="15"/>
        <v>62470</v>
      </c>
      <c r="Q243" s="124">
        <f t="shared" si="14"/>
        <v>146180</v>
      </c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</row>
    <row r="244" spans="1:77" ht="45" x14ac:dyDescent="0.35">
      <c r="A244" s="12">
        <v>220</v>
      </c>
      <c r="B244" s="12"/>
      <c r="C244" s="12"/>
      <c r="D244" s="21" t="s">
        <v>131</v>
      </c>
      <c r="E244" s="257"/>
      <c r="F244" s="54" t="str">
        <f t="shared" si="13"/>
        <v>В4-4</v>
      </c>
      <c r="G244" s="123"/>
      <c r="H244" s="123"/>
      <c r="I244" s="123"/>
      <c r="J244" s="123"/>
      <c r="K244" s="123"/>
      <c r="L244" s="123"/>
      <c r="M244" s="22"/>
      <c r="N244" s="12">
        <v>17697</v>
      </c>
      <c r="O244" s="22">
        <v>3.53</v>
      </c>
      <c r="P244" s="6">
        <f t="shared" si="15"/>
        <v>62470</v>
      </c>
      <c r="Q244" s="124">
        <f t="shared" si="14"/>
        <v>146180</v>
      </c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</row>
    <row r="245" spans="1:77" ht="45" x14ac:dyDescent="0.35">
      <c r="A245" s="12">
        <v>225</v>
      </c>
      <c r="B245" s="12"/>
      <c r="C245" s="12"/>
      <c r="D245" s="21" t="s">
        <v>131</v>
      </c>
      <c r="E245" s="254"/>
      <c r="F245" s="54" t="str">
        <f t="shared" si="13"/>
        <v>В4-2</v>
      </c>
      <c r="G245" s="123"/>
      <c r="H245" s="123"/>
      <c r="I245" s="123"/>
      <c r="J245" s="123"/>
      <c r="K245" s="123"/>
      <c r="L245" s="123"/>
      <c r="M245" s="22">
        <v>1</v>
      </c>
      <c r="N245" s="12">
        <v>17697</v>
      </c>
      <c r="O245" s="22">
        <v>4.1900000000000004</v>
      </c>
      <c r="P245" s="6">
        <f t="shared" si="15"/>
        <v>74150</v>
      </c>
      <c r="Q245" s="124">
        <f t="shared" si="14"/>
        <v>173511</v>
      </c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</row>
    <row r="246" spans="1:77" ht="45" x14ac:dyDescent="0.35">
      <c r="A246" s="12">
        <v>228</v>
      </c>
      <c r="B246" s="12"/>
      <c r="C246" s="12"/>
      <c r="D246" s="21" t="s">
        <v>131</v>
      </c>
      <c r="E246" s="254"/>
      <c r="F246" s="54" t="str">
        <f t="shared" si="13"/>
        <v>В4-4</v>
      </c>
      <c r="G246" s="123"/>
      <c r="H246" s="123"/>
      <c r="I246" s="123"/>
      <c r="J246" s="123"/>
      <c r="K246" s="123"/>
      <c r="L246" s="123"/>
      <c r="M246" s="22"/>
      <c r="N246" s="12">
        <v>17697</v>
      </c>
      <c r="O246" s="22">
        <v>3.45</v>
      </c>
      <c r="P246" s="6">
        <f t="shared" si="15"/>
        <v>61055</v>
      </c>
      <c r="Q246" s="124">
        <f t="shared" si="14"/>
        <v>142869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</row>
    <row r="247" spans="1:77" ht="45" x14ac:dyDescent="0.35">
      <c r="A247" s="12">
        <v>229</v>
      </c>
      <c r="B247" s="12"/>
      <c r="C247" s="12"/>
      <c r="D247" s="21" t="s">
        <v>131</v>
      </c>
      <c r="E247" s="254"/>
      <c r="F247" s="54" t="str">
        <f t="shared" si="13"/>
        <v>В4-4</v>
      </c>
      <c r="G247" s="123"/>
      <c r="H247" s="123"/>
      <c r="I247" s="123"/>
      <c r="J247" s="123"/>
      <c r="K247" s="123"/>
      <c r="L247" s="123"/>
      <c r="M247" s="22"/>
      <c r="N247" s="12">
        <v>17697</v>
      </c>
      <c r="O247" s="22">
        <v>3.41</v>
      </c>
      <c r="P247" s="6">
        <f t="shared" si="15"/>
        <v>60347</v>
      </c>
      <c r="Q247" s="124">
        <f t="shared" si="14"/>
        <v>141212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</row>
    <row r="248" spans="1:77" ht="45" x14ac:dyDescent="0.35">
      <c r="A248" s="12">
        <v>233</v>
      </c>
      <c r="B248" s="12"/>
      <c r="C248" s="12"/>
      <c r="D248" s="21" t="s">
        <v>131</v>
      </c>
      <c r="E248" s="254"/>
      <c r="F248" s="54" t="str">
        <f t="shared" si="13"/>
        <v>В4-4</v>
      </c>
      <c r="G248" s="123"/>
      <c r="H248" s="123"/>
      <c r="I248" s="123"/>
      <c r="J248" s="123"/>
      <c r="K248" s="123"/>
      <c r="L248" s="123"/>
      <c r="M248" s="22"/>
      <c r="N248" s="12">
        <v>17697</v>
      </c>
      <c r="O248" s="22">
        <v>3.32</v>
      </c>
      <c r="P248" s="6">
        <f t="shared" si="15"/>
        <v>58754</v>
      </c>
      <c r="Q248" s="124">
        <f t="shared" si="14"/>
        <v>137484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</row>
    <row r="249" spans="1:77" ht="45" x14ac:dyDescent="0.35">
      <c r="A249" s="12">
        <v>237</v>
      </c>
      <c r="B249" s="12"/>
      <c r="C249" s="12"/>
      <c r="D249" s="21" t="s">
        <v>131</v>
      </c>
      <c r="E249" s="254"/>
      <c r="F249" s="54" t="str">
        <f t="shared" si="13"/>
        <v>В4-4</v>
      </c>
      <c r="G249" s="123"/>
      <c r="H249" s="123"/>
      <c r="I249" s="123"/>
      <c r="J249" s="123"/>
      <c r="K249" s="123"/>
      <c r="L249" s="123"/>
      <c r="M249" s="22"/>
      <c r="N249" s="12">
        <v>17697</v>
      </c>
      <c r="O249" s="22">
        <v>3.45</v>
      </c>
      <c r="P249" s="6">
        <f t="shared" si="15"/>
        <v>61055</v>
      </c>
      <c r="Q249" s="124">
        <f t="shared" si="14"/>
        <v>142869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</row>
    <row r="250" spans="1:77" ht="45" x14ac:dyDescent="0.35">
      <c r="A250" s="12">
        <v>239</v>
      </c>
      <c r="B250" s="12"/>
      <c r="C250" s="12"/>
      <c r="D250" s="21" t="s">
        <v>131</v>
      </c>
      <c r="E250" s="257"/>
      <c r="F250" s="54" t="str">
        <f t="shared" si="13"/>
        <v>В4-4</v>
      </c>
      <c r="G250" s="123"/>
      <c r="H250" s="123"/>
      <c r="I250" s="123"/>
      <c r="J250" s="123"/>
      <c r="K250" s="123"/>
      <c r="L250" s="123"/>
      <c r="M250" s="22"/>
      <c r="N250" s="12">
        <v>17697</v>
      </c>
      <c r="O250" s="22">
        <v>3.45</v>
      </c>
      <c r="P250" s="6">
        <f t="shared" si="15"/>
        <v>61055</v>
      </c>
      <c r="Q250" s="124">
        <f t="shared" si="14"/>
        <v>142869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</row>
    <row r="251" spans="1:77" ht="45" x14ac:dyDescent="0.35">
      <c r="A251" s="12">
        <v>243</v>
      </c>
      <c r="B251" s="12"/>
      <c r="C251" s="12"/>
      <c r="D251" s="21" t="s">
        <v>131</v>
      </c>
      <c r="E251" s="254"/>
      <c r="F251" s="54" t="str">
        <f t="shared" si="13"/>
        <v>В4-4</v>
      </c>
      <c r="G251" s="123"/>
      <c r="H251" s="123"/>
      <c r="I251" s="123"/>
      <c r="J251" s="123"/>
      <c r="K251" s="123"/>
      <c r="L251" s="123"/>
      <c r="M251" s="22"/>
      <c r="N251" s="12">
        <v>17697</v>
      </c>
      <c r="O251" s="22">
        <v>3.41</v>
      </c>
      <c r="P251" s="6">
        <f t="shared" si="15"/>
        <v>60347</v>
      </c>
      <c r="Q251" s="124">
        <f t="shared" si="14"/>
        <v>141212</v>
      </c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</row>
    <row r="252" spans="1:77" ht="45" x14ac:dyDescent="0.35">
      <c r="A252" s="12">
        <v>245</v>
      </c>
      <c r="B252" s="12"/>
      <c r="C252" s="12"/>
      <c r="D252" s="21" t="s">
        <v>131</v>
      </c>
      <c r="E252" s="257"/>
      <c r="F252" s="54" t="str">
        <f t="shared" si="13"/>
        <v>В4-4</v>
      </c>
      <c r="G252" s="123"/>
      <c r="H252" s="123"/>
      <c r="I252" s="123"/>
      <c r="J252" s="123"/>
      <c r="K252" s="123"/>
      <c r="L252" s="123"/>
      <c r="M252" s="22"/>
      <c r="N252" s="12">
        <v>17697</v>
      </c>
      <c r="O252" s="22">
        <v>3.41</v>
      </c>
      <c r="P252" s="6">
        <f t="shared" si="15"/>
        <v>60347</v>
      </c>
      <c r="Q252" s="124">
        <f t="shared" si="14"/>
        <v>141212</v>
      </c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</row>
    <row r="253" spans="1:77" ht="45" x14ac:dyDescent="0.35">
      <c r="A253" s="12">
        <v>248</v>
      </c>
      <c r="B253" s="12"/>
      <c r="C253" s="12"/>
      <c r="D253" s="21" t="s">
        <v>131</v>
      </c>
      <c r="E253" s="254"/>
      <c r="F253" s="54" t="str">
        <f t="shared" si="13"/>
        <v>В4-4</v>
      </c>
      <c r="G253" s="123"/>
      <c r="H253" s="123"/>
      <c r="I253" s="123"/>
      <c r="J253" s="123"/>
      <c r="K253" s="123"/>
      <c r="L253" s="123"/>
      <c r="M253" s="22"/>
      <c r="N253" s="12">
        <v>17697</v>
      </c>
      <c r="O253" s="22">
        <v>3.32</v>
      </c>
      <c r="P253" s="6">
        <f t="shared" si="15"/>
        <v>58754</v>
      </c>
      <c r="Q253" s="124">
        <f t="shared" si="14"/>
        <v>137484</v>
      </c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</row>
    <row r="254" spans="1:77" ht="45" x14ac:dyDescent="0.35">
      <c r="A254" s="12">
        <v>250</v>
      </c>
      <c r="B254" s="12"/>
      <c r="C254" s="12"/>
      <c r="D254" s="21" t="s">
        <v>131</v>
      </c>
      <c r="E254" s="254"/>
      <c r="F254" s="54" t="str">
        <f t="shared" si="13"/>
        <v>В4-4</v>
      </c>
      <c r="G254" s="123"/>
      <c r="H254" s="123"/>
      <c r="I254" s="123"/>
      <c r="J254" s="123"/>
      <c r="K254" s="123"/>
      <c r="L254" s="123"/>
      <c r="M254" s="22"/>
      <c r="N254" s="12">
        <v>17697</v>
      </c>
      <c r="O254" s="22">
        <v>3.45</v>
      </c>
      <c r="P254" s="6">
        <f t="shared" si="15"/>
        <v>61055</v>
      </c>
      <c r="Q254" s="124">
        <f t="shared" si="14"/>
        <v>142869</v>
      </c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</row>
    <row r="255" spans="1:77" ht="45" x14ac:dyDescent="0.35">
      <c r="A255" s="12">
        <v>329</v>
      </c>
      <c r="B255" s="12"/>
      <c r="C255" s="12"/>
      <c r="D255" s="21" t="s">
        <v>131</v>
      </c>
      <c r="E255" s="254"/>
      <c r="F255" s="54" t="str">
        <f t="shared" si="13"/>
        <v>В4-4</v>
      </c>
      <c r="G255" s="123"/>
      <c r="H255" s="123"/>
      <c r="I255" s="123"/>
      <c r="J255" s="123"/>
      <c r="K255" s="123"/>
      <c r="L255" s="123"/>
      <c r="M255" s="22"/>
      <c r="N255" s="12">
        <v>17697</v>
      </c>
      <c r="O255" s="22">
        <v>3.49</v>
      </c>
      <c r="P255" s="6">
        <f t="shared" si="15"/>
        <v>61763</v>
      </c>
      <c r="Q255" s="124">
        <f t="shared" si="14"/>
        <v>144525</v>
      </c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</row>
    <row r="256" spans="1:77" ht="45" x14ac:dyDescent="0.35">
      <c r="A256" s="12">
        <v>221</v>
      </c>
      <c r="B256" s="12"/>
      <c r="C256" s="12"/>
      <c r="D256" s="21" t="s">
        <v>131</v>
      </c>
      <c r="E256" s="254"/>
      <c r="F256" s="54" t="str">
        <f t="shared" si="13"/>
        <v>В4-1</v>
      </c>
      <c r="G256" s="123"/>
      <c r="H256" s="123"/>
      <c r="I256" s="123"/>
      <c r="J256" s="123"/>
      <c r="K256" s="123"/>
      <c r="L256" s="123"/>
      <c r="M256" s="22" t="s">
        <v>19</v>
      </c>
      <c r="N256" s="12">
        <v>17697</v>
      </c>
      <c r="O256" s="22">
        <v>4.46</v>
      </c>
      <c r="P256" s="6">
        <f t="shared" si="15"/>
        <v>78929</v>
      </c>
      <c r="Q256" s="124">
        <f t="shared" si="14"/>
        <v>184694</v>
      </c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</row>
    <row r="257" spans="1:77" ht="45" x14ac:dyDescent="0.35">
      <c r="A257" s="12">
        <v>222</v>
      </c>
      <c r="B257" s="12"/>
      <c r="C257" s="12"/>
      <c r="D257" s="21" t="s">
        <v>131</v>
      </c>
      <c r="E257" s="254"/>
      <c r="F257" s="54" t="str">
        <f t="shared" si="13"/>
        <v>В4-4</v>
      </c>
      <c r="G257" s="123"/>
      <c r="H257" s="123"/>
      <c r="I257" s="123"/>
      <c r="J257" s="123"/>
      <c r="K257" s="123"/>
      <c r="L257" s="123"/>
      <c r="M257" s="22"/>
      <c r="N257" s="12">
        <v>17697</v>
      </c>
      <c r="O257" s="22">
        <v>3.41</v>
      </c>
      <c r="P257" s="6">
        <f t="shared" si="15"/>
        <v>60347</v>
      </c>
      <c r="Q257" s="124">
        <f t="shared" si="14"/>
        <v>141212</v>
      </c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</row>
    <row r="258" spans="1:77" ht="45" x14ac:dyDescent="0.35">
      <c r="A258" s="12">
        <v>223</v>
      </c>
      <c r="B258" s="12"/>
      <c r="C258" s="12"/>
      <c r="D258" s="21" t="s">
        <v>131</v>
      </c>
      <c r="E258" s="254"/>
      <c r="F258" s="54" t="str">
        <f t="shared" si="13"/>
        <v>В4-4</v>
      </c>
      <c r="G258" s="123"/>
      <c r="H258" s="123"/>
      <c r="I258" s="123"/>
      <c r="J258" s="123"/>
      <c r="K258" s="123"/>
      <c r="L258" s="123"/>
      <c r="M258" s="22"/>
      <c r="N258" s="12">
        <v>17697</v>
      </c>
      <c r="O258" s="22">
        <v>3.32</v>
      </c>
      <c r="P258" s="6">
        <f t="shared" si="15"/>
        <v>58754</v>
      </c>
      <c r="Q258" s="124">
        <f t="shared" si="14"/>
        <v>137484</v>
      </c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</row>
    <row r="259" spans="1:77" ht="45" x14ac:dyDescent="0.35">
      <c r="A259" s="12">
        <v>281</v>
      </c>
      <c r="B259" s="12"/>
      <c r="C259" s="12"/>
      <c r="D259" s="21" t="s">
        <v>131</v>
      </c>
      <c r="E259" s="254"/>
      <c r="F259" s="54" t="str">
        <f t="shared" si="13"/>
        <v>В4-4</v>
      </c>
      <c r="G259" s="123"/>
      <c r="H259" s="123"/>
      <c r="I259" s="123"/>
      <c r="J259" s="123"/>
      <c r="K259" s="123"/>
      <c r="L259" s="123"/>
      <c r="M259" s="22"/>
      <c r="N259" s="12">
        <v>17697</v>
      </c>
      <c r="O259" s="22">
        <v>3.41</v>
      </c>
      <c r="P259" s="6">
        <f t="shared" si="15"/>
        <v>60347</v>
      </c>
      <c r="Q259" s="124">
        <f t="shared" si="14"/>
        <v>141212</v>
      </c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</row>
    <row r="260" spans="1:77" ht="45" x14ac:dyDescent="0.35">
      <c r="A260" s="12">
        <v>224</v>
      </c>
      <c r="B260" s="12"/>
      <c r="C260" s="12"/>
      <c r="D260" s="21" t="s">
        <v>131</v>
      </c>
      <c r="E260" s="254"/>
      <c r="F260" s="54" t="str">
        <f t="shared" si="13"/>
        <v>В4-4</v>
      </c>
      <c r="G260" s="123"/>
      <c r="H260" s="123"/>
      <c r="I260" s="123"/>
      <c r="J260" s="123"/>
      <c r="K260" s="123"/>
      <c r="L260" s="123"/>
      <c r="M260" s="22"/>
      <c r="N260" s="12">
        <v>17697</v>
      </c>
      <c r="O260" s="22">
        <v>3.45</v>
      </c>
      <c r="P260" s="6">
        <f t="shared" si="15"/>
        <v>61055</v>
      </c>
      <c r="Q260" s="124">
        <f t="shared" si="14"/>
        <v>142869</v>
      </c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</row>
    <row r="261" spans="1:77" ht="45" x14ac:dyDescent="0.35">
      <c r="A261" s="12">
        <v>226</v>
      </c>
      <c r="B261" s="12"/>
      <c r="C261" s="12"/>
      <c r="D261" s="21" t="s">
        <v>131</v>
      </c>
      <c r="E261" s="254"/>
      <c r="F261" s="54" t="str">
        <f t="shared" si="13"/>
        <v>В4-4</v>
      </c>
      <c r="G261" s="123"/>
      <c r="H261" s="123"/>
      <c r="I261" s="123"/>
      <c r="J261" s="123"/>
      <c r="K261" s="123"/>
      <c r="L261" s="123"/>
      <c r="M261" s="22"/>
      <c r="N261" s="12">
        <v>17697</v>
      </c>
      <c r="O261" s="22">
        <v>3.53</v>
      </c>
      <c r="P261" s="6">
        <f t="shared" si="15"/>
        <v>62470</v>
      </c>
      <c r="Q261" s="124">
        <f t="shared" si="14"/>
        <v>146180</v>
      </c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</row>
    <row r="262" spans="1:77" ht="45" x14ac:dyDescent="0.35">
      <c r="A262" s="12">
        <v>227</v>
      </c>
      <c r="B262" s="12"/>
      <c r="C262" s="12"/>
      <c r="D262" s="21" t="s">
        <v>131</v>
      </c>
      <c r="E262" s="254"/>
      <c r="F262" s="54" t="str">
        <f t="shared" si="13"/>
        <v>В4-4</v>
      </c>
      <c r="G262" s="123"/>
      <c r="H262" s="123"/>
      <c r="I262" s="123"/>
      <c r="J262" s="123"/>
      <c r="K262" s="123"/>
      <c r="L262" s="123"/>
      <c r="M262" s="22"/>
      <c r="N262" s="12">
        <v>17697</v>
      </c>
      <c r="O262" s="22">
        <v>3.36</v>
      </c>
      <c r="P262" s="6">
        <f t="shared" si="15"/>
        <v>59462</v>
      </c>
      <c r="Q262" s="124">
        <f t="shared" si="14"/>
        <v>139141</v>
      </c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</row>
    <row r="263" spans="1:77" ht="45" x14ac:dyDescent="0.35">
      <c r="A263" s="12">
        <v>230</v>
      </c>
      <c r="B263" s="12"/>
      <c r="C263" s="12"/>
      <c r="D263" s="21" t="s">
        <v>131</v>
      </c>
      <c r="E263" s="254"/>
      <c r="F263" s="54" t="str">
        <f t="shared" si="13"/>
        <v>В4-1</v>
      </c>
      <c r="G263" s="123"/>
      <c r="H263" s="123"/>
      <c r="I263" s="123"/>
      <c r="J263" s="123"/>
      <c r="K263" s="123"/>
      <c r="L263" s="123"/>
      <c r="M263" s="22" t="s">
        <v>19</v>
      </c>
      <c r="N263" s="12">
        <v>17697</v>
      </c>
      <c r="O263" s="22">
        <v>4.53</v>
      </c>
      <c r="P263" s="6">
        <f t="shared" si="15"/>
        <v>80167</v>
      </c>
      <c r="Q263" s="124">
        <f t="shared" si="14"/>
        <v>187591</v>
      </c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</row>
    <row r="264" spans="1:77" x14ac:dyDescent="0.35">
      <c r="A264" s="12">
        <v>217</v>
      </c>
      <c r="B264" s="12"/>
      <c r="C264" s="12"/>
      <c r="D264" s="13" t="s">
        <v>136</v>
      </c>
      <c r="E264" s="254"/>
      <c r="F264" s="54" t="str">
        <f t="shared" ref="F264:F327" si="16">IF(M264="высшая","В4-1",IF(M264=1,"В4-2",IF(M264=2,"В4-3","В4-4")))</f>
        <v>В4-4</v>
      </c>
      <c r="G264" s="123"/>
      <c r="H264" s="123"/>
      <c r="I264" s="123"/>
      <c r="J264" s="123"/>
      <c r="K264" s="123"/>
      <c r="L264" s="123"/>
      <c r="M264" s="22"/>
      <c r="N264" s="12">
        <v>17697</v>
      </c>
      <c r="O264" s="22">
        <v>3.45</v>
      </c>
      <c r="P264" s="6">
        <f t="shared" si="15"/>
        <v>61055</v>
      </c>
      <c r="Q264" s="124">
        <f t="shared" ref="Q264:Q327" si="17">ROUND(P264*2.34,0)</f>
        <v>142869</v>
      </c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</row>
    <row r="265" spans="1:77" ht="45" x14ac:dyDescent="0.35">
      <c r="A265" s="12">
        <v>131</v>
      </c>
      <c r="B265" s="12"/>
      <c r="C265" s="12"/>
      <c r="D265" s="21" t="s">
        <v>131</v>
      </c>
      <c r="E265" s="254"/>
      <c r="F265" s="54" t="str">
        <f t="shared" si="16"/>
        <v>В4-4</v>
      </c>
      <c r="G265" s="123"/>
      <c r="H265" s="123"/>
      <c r="I265" s="123"/>
      <c r="J265" s="123"/>
      <c r="K265" s="123"/>
      <c r="L265" s="123"/>
      <c r="M265" s="22"/>
      <c r="N265" s="12">
        <v>17697</v>
      </c>
      <c r="O265" s="22">
        <v>3.45</v>
      </c>
      <c r="P265" s="6">
        <f t="shared" si="15"/>
        <v>61055</v>
      </c>
      <c r="Q265" s="124">
        <f t="shared" si="17"/>
        <v>142869</v>
      </c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</row>
    <row r="266" spans="1:77" ht="45" x14ac:dyDescent="0.35">
      <c r="A266" s="12">
        <v>231</v>
      </c>
      <c r="B266" s="12"/>
      <c r="C266" s="12"/>
      <c r="D266" s="21" t="s">
        <v>131</v>
      </c>
      <c r="E266" s="254"/>
      <c r="F266" s="54" t="str">
        <f t="shared" si="16"/>
        <v>В4-2</v>
      </c>
      <c r="G266" s="123"/>
      <c r="H266" s="123"/>
      <c r="I266" s="123"/>
      <c r="J266" s="123"/>
      <c r="K266" s="123"/>
      <c r="L266" s="123"/>
      <c r="M266" s="22">
        <v>1</v>
      </c>
      <c r="N266" s="12">
        <v>17697</v>
      </c>
      <c r="O266" s="22">
        <v>4.1900000000000004</v>
      </c>
      <c r="P266" s="6">
        <f t="shared" si="15"/>
        <v>74150</v>
      </c>
      <c r="Q266" s="124">
        <f t="shared" si="17"/>
        <v>173511</v>
      </c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</row>
    <row r="267" spans="1:77" ht="45" x14ac:dyDescent="0.35">
      <c r="A267" s="12">
        <v>293</v>
      </c>
      <c r="B267" s="12"/>
      <c r="C267" s="12"/>
      <c r="D267" s="21" t="s">
        <v>131</v>
      </c>
      <c r="E267" s="254"/>
      <c r="F267" s="54" t="str">
        <f t="shared" si="16"/>
        <v>В4-1</v>
      </c>
      <c r="G267" s="123"/>
      <c r="H267" s="123"/>
      <c r="I267" s="123"/>
      <c r="J267" s="123"/>
      <c r="K267" s="123"/>
      <c r="L267" s="123"/>
      <c r="M267" s="22" t="s">
        <v>19</v>
      </c>
      <c r="N267" s="12">
        <v>17697</v>
      </c>
      <c r="O267" s="22">
        <v>4.53</v>
      </c>
      <c r="P267" s="6">
        <f t="shared" si="15"/>
        <v>80167</v>
      </c>
      <c r="Q267" s="124">
        <f t="shared" si="17"/>
        <v>187591</v>
      </c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</row>
    <row r="268" spans="1:77" ht="45" x14ac:dyDescent="0.35">
      <c r="A268" s="12">
        <v>232</v>
      </c>
      <c r="B268" s="12"/>
      <c r="C268" s="12"/>
      <c r="D268" s="21" t="s">
        <v>131</v>
      </c>
      <c r="E268" s="256"/>
      <c r="F268" s="54" t="str">
        <f t="shared" si="16"/>
        <v>В4-4</v>
      </c>
      <c r="G268" s="123"/>
      <c r="H268" s="123"/>
      <c r="I268" s="123"/>
      <c r="J268" s="123"/>
      <c r="K268" s="123"/>
      <c r="L268" s="123"/>
      <c r="M268" s="22"/>
      <c r="N268" s="12">
        <v>17697</v>
      </c>
      <c r="O268" s="22">
        <v>3.32</v>
      </c>
      <c r="P268" s="6">
        <f t="shared" si="15"/>
        <v>58754</v>
      </c>
      <c r="Q268" s="124">
        <f t="shared" si="17"/>
        <v>137484</v>
      </c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</row>
    <row r="269" spans="1:77" ht="45" x14ac:dyDescent="0.35">
      <c r="A269" s="12">
        <v>234</v>
      </c>
      <c r="B269" s="12"/>
      <c r="C269" s="12"/>
      <c r="D269" s="21" t="s">
        <v>131</v>
      </c>
      <c r="E269" s="254"/>
      <c r="F269" s="54" t="str">
        <f t="shared" si="16"/>
        <v>В4-4</v>
      </c>
      <c r="G269" s="123"/>
      <c r="H269" s="123"/>
      <c r="I269" s="123"/>
      <c r="J269" s="123"/>
      <c r="K269" s="123"/>
      <c r="L269" s="123"/>
      <c r="M269" s="22"/>
      <c r="N269" s="12">
        <v>17697</v>
      </c>
      <c r="O269" s="22">
        <v>3.45</v>
      </c>
      <c r="P269" s="6">
        <f t="shared" si="15"/>
        <v>61055</v>
      </c>
      <c r="Q269" s="124">
        <f t="shared" si="17"/>
        <v>142869</v>
      </c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</row>
    <row r="270" spans="1:77" ht="45" x14ac:dyDescent="0.35">
      <c r="A270" s="12">
        <v>235</v>
      </c>
      <c r="B270" s="12"/>
      <c r="C270" s="12"/>
      <c r="D270" s="21" t="s">
        <v>131</v>
      </c>
      <c r="E270" s="254"/>
      <c r="F270" s="54" t="str">
        <f t="shared" si="16"/>
        <v>В4-4</v>
      </c>
      <c r="G270" s="123"/>
      <c r="H270" s="123"/>
      <c r="I270" s="123"/>
      <c r="J270" s="123"/>
      <c r="K270" s="123"/>
      <c r="L270" s="123"/>
      <c r="M270" s="22"/>
      <c r="N270" s="12">
        <v>17697</v>
      </c>
      <c r="O270" s="22">
        <v>3.45</v>
      </c>
      <c r="P270" s="6">
        <f t="shared" si="15"/>
        <v>61055</v>
      </c>
      <c r="Q270" s="124">
        <f t="shared" si="17"/>
        <v>142869</v>
      </c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</row>
    <row r="271" spans="1:77" ht="45" x14ac:dyDescent="0.35">
      <c r="A271" s="12">
        <v>236</v>
      </c>
      <c r="B271" s="12"/>
      <c r="C271" s="12"/>
      <c r="D271" s="21" t="s">
        <v>131</v>
      </c>
      <c r="E271" s="256"/>
      <c r="F271" s="54" t="str">
        <f t="shared" si="16"/>
        <v>В4-4</v>
      </c>
      <c r="G271" s="123"/>
      <c r="H271" s="123"/>
      <c r="I271" s="123"/>
      <c r="J271" s="123"/>
      <c r="K271" s="123"/>
      <c r="L271" s="123"/>
      <c r="M271" s="22"/>
      <c r="N271" s="12">
        <v>17697</v>
      </c>
      <c r="O271" s="22">
        <v>3.32</v>
      </c>
      <c r="P271" s="6">
        <f t="shared" si="15"/>
        <v>58754</v>
      </c>
      <c r="Q271" s="124">
        <f t="shared" si="17"/>
        <v>137484</v>
      </c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</row>
    <row r="272" spans="1:77" ht="45" x14ac:dyDescent="0.35">
      <c r="A272" s="12">
        <v>238</v>
      </c>
      <c r="B272" s="12"/>
      <c r="C272" s="12"/>
      <c r="D272" s="21" t="s">
        <v>131</v>
      </c>
      <c r="E272" s="256"/>
      <c r="F272" s="54" t="str">
        <f t="shared" si="16"/>
        <v>В4-4</v>
      </c>
      <c r="G272" s="123"/>
      <c r="H272" s="123"/>
      <c r="I272" s="123"/>
      <c r="J272" s="123"/>
      <c r="K272" s="123"/>
      <c r="L272" s="123"/>
      <c r="M272" s="22"/>
      <c r="N272" s="12">
        <v>17697</v>
      </c>
      <c r="O272" s="22">
        <v>3.32</v>
      </c>
      <c r="P272" s="6">
        <f t="shared" si="15"/>
        <v>58754</v>
      </c>
      <c r="Q272" s="124">
        <f t="shared" si="17"/>
        <v>137484</v>
      </c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</row>
    <row r="273" spans="1:77" ht="45" x14ac:dyDescent="0.35">
      <c r="A273" s="12">
        <v>315</v>
      </c>
      <c r="B273" s="12"/>
      <c r="C273" s="12"/>
      <c r="D273" s="21" t="s">
        <v>131</v>
      </c>
      <c r="E273" s="254"/>
      <c r="F273" s="54" t="str">
        <f t="shared" si="16"/>
        <v>В4-4</v>
      </c>
      <c r="G273" s="123"/>
      <c r="H273" s="123"/>
      <c r="I273" s="123"/>
      <c r="J273" s="123"/>
      <c r="K273" s="123"/>
      <c r="L273" s="123"/>
      <c r="M273" s="22"/>
      <c r="N273" s="12">
        <v>17697</v>
      </c>
      <c r="O273" s="22">
        <v>3.45</v>
      </c>
      <c r="P273" s="6">
        <f t="shared" si="15"/>
        <v>61055</v>
      </c>
      <c r="Q273" s="124">
        <f t="shared" si="17"/>
        <v>142869</v>
      </c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</row>
    <row r="274" spans="1:77" ht="45" x14ac:dyDescent="0.35">
      <c r="A274" s="12">
        <v>240</v>
      </c>
      <c r="B274" s="12"/>
      <c r="C274" s="12"/>
      <c r="D274" s="21" t="s">
        <v>131</v>
      </c>
      <c r="E274" s="254"/>
      <c r="F274" s="54" t="str">
        <f t="shared" si="16"/>
        <v>В4-1</v>
      </c>
      <c r="G274" s="123"/>
      <c r="H274" s="123"/>
      <c r="I274" s="123"/>
      <c r="J274" s="123"/>
      <c r="K274" s="123"/>
      <c r="L274" s="123"/>
      <c r="M274" s="22" t="s">
        <v>19</v>
      </c>
      <c r="N274" s="12">
        <v>17697</v>
      </c>
      <c r="O274" s="22">
        <v>4.53</v>
      </c>
      <c r="P274" s="6">
        <f t="shared" si="15"/>
        <v>80167</v>
      </c>
      <c r="Q274" s="124">
        <f t="shared" si="17"/>
        <v>187591</v>
      </c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</row>
    <row r="275" spans="1:77" ht="45" x14ac:dyDescent="0.35">
      <c r="A275" s="12">
        <v>241</v>
      </c>
      <c r="B275" s="12"/>
      <c r="C275" s="12"/>
      <c r="D275" s="21" t="s">
        <v>131</v>
      </c>
      <c r="E275" s="254"/>
      <c r="F275" s="54" t="str">
        <f t="shared" si="16"/>
        <v>В4-4</v>
      </c>
      <c r="G275" s="123"/>
      <c r="H275" s="123"/>
      <c r="I275" s="123"/>
      <c r="J275" s="123"/>
      <c r="K275" s="123"/>
      <c r="L275" s="123"/>
      <c r="M275" s="22"/>
      <c r="N275" s="12">
        <v>17697</v>
      </c>
      <c r="O275" s="22">
        <v>3.45</v>
      </c>
      <c r="P275" s="6">
        <f t="shared" si="15"/>
        <v>61055</v>
      </c>
      <c r="Q275" s="124">
        <f t="shared" si="17"/>
        <v>142869</v>
      </c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</row>
    <row r="276" spans="1:77" ht="45" x14ac:dyDescent="0.35">
      <c r="A276" s="12">
        <v>242</v>
      </c>
      <c r="B276" s="12"/>
      <c r="C276" s="12"/>
      <c r="D276" s="21" t="s">
        <v>131</v>
      </c>
      <c r="E276" s="254"/>
      <c r="F276" s="54" t="str">
        <f t="shared" si="16"/>
        <v>В4-1</v>
      </c>
      <c r="G276" s="123"/>
      <c r="H276" s="123"/>
      <c r="I276" s="123"/>
      <c r="J276" s="123"/>
      <c r="K276" s="123"/>
      <c r="L276" s="123"/>
      <c r="M276" s="22" t="s">
        <v>19</v>
      </c>
      <c r="N276" s="12">
        <v>17697</v>
      </c>
      <c r="O276" s="22">
        <v>4.53</v>
      </c>
      <c r="P276" s="6">
        <f t="shared" si="15"/>
        <v>80167</v>
      </c>
      <c r="Q276" s="124">
        <f t="shared" si="17"/>
        <v>187591</v>
      </c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</row>
    <row r="277" spans="1:77" ht="45" x14ac:dyDescent="0.35">
      <c r="A277" s="12">
        <v>244</v>
      </c>
      <c r="B277" s="12"/>
      <c r="C277" s="12"/>
      <c r="D277" s="21" t="s">
        <v>131</v>
      </c>
      <c r="E277" s="254"/>
      <c r="F277" s="54" t="str">
        <f t="shared" si="16"/>
        <v>В4-4</v>
      </c>
      <c r="G277" s="123"/>
      <c r="H277" s="123"/>
      <c r="I277" s="123"/>
      <c r="J277" s="123"/>
      <c r="K277" s="123"/>
      <c r="L277" s="123"/>
      <c r="M277" s="22"/>
      <c r="N277" s="12">
        <v>17697</v>
      </c>
      <c r="O277" s="22">
        <v>3.45</v>
      </c>
      <c r="P277" s="6">
        <f t="shared" si="15"/>
        <v>61055</v>
      </c>
      <c r="Q277" s="124">
        <f t="shared" si="17"/>
        <v>142869</v>
      </c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</row>
    <row r="278" spans="1:77" ht="45" x14ac:dyDescent="0.35">
      <c r="A278" s="12">
        <v>246</v>
      </c>
      <c r="B278" s="12"/>
      <c r="C278" s="12"/>
      <c r="D278" s="21" t="s">
        <v>131</v>
      </c>
      <c r="E278" s="256"/>
      <c r="F278" s="54" t="str">
        <f t="shared" si="16"/>
        <v>В4-4</v>
      </c>
      <c r="G278" s="123"/>
      <c r="H278" s="123"/>
      <c r="I278" s="123"/>
      <c r="J278" s="123"/>
      <c r="K278" s="123"/>
      <c r="L278" s="123"/>
      <c r="M278" s="22"/>
      <c r="N278" s="12">
        <v>17697</v>
      </c>
      <c r="O278" s="22">
        <v>3.32</v>
      </c>
      <c r="P278" s="6">
        <f t="shared" si="15"/>
        <v>58754</v>
      </c>
      <c r="Q278" s="124">
        <f t="shared" si="17"/>
        <v>137484</v>
      </c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</row>
    <row r="279" spans="1:77" ht="45" x14ac:dyDescent="0.35">
      <c r="A279" s="12">
        <v>249</v>
      </c>
      <c r="B279" s="12"/>
      <c r="C279" s="12"/>
      <c r="D279" s="21" t="s">
        <v>131</v>
      </c>
      <c r="E279" s="254"/>
      <c r="F279" s="54" t="str">
        <f t="shared" si="16"/>
        <v>В4-4</v>
      </c>
      <c r="G279" s="123"/>
      <c r="H279" s="123"/>
      <c r="I279" s="123"/>
      <c r="J279" s="123"/>
      <c r="K279" s="123"/>
      <c r="L279" s="123"/>
      <c r="M279" s="22"/>
      <c r="N279" s="12">
        <v>17697</v>
      </c>
      <c r="O279" s="22">
        <v>3.45</v>
      </c>
      <c r="P279" s="6">
        <f t="shared" si="15"/>
        <v>61055</v>
      </c>
      <c r="Q279" s="124">
        <f t="shared" si="17"/>
        <v>142869</v>
      </c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</row>
    <row r="280" spans="1:77" ht="45" x14ac:dyDescent="0.35">
      <c r="A280" s="12">
        <v>247</v>
      </c>
      <c r="B280" s="12"/>
      <c r="C280" s="12"/>
      <c r="D280" s="21" t="s">
        <v>131</v>
      </c>
      <c r="E280" s="254"/>
      <c r="F280" s="54" t="str">
        <f t="shared" si="16"/>
        <v>В4-4</v>
      </c>
      <c r="G280" s="123"/>
      <c r="H280" s="123"/>
      <c r="I280" s="123"/>
      <c r="J280" s="123"/>
      <c r="K280" s="123"/>
      <c r="L280" s="123"/>
      <c r="M280" s="22"/>
      <c r="N280" s="12">
        <v>17697</v>
      </c>
      <c r="O280" s="22">
        <v>3.36</v>
      </c>
      <c r="P280" s="6">
        <f t="shared" si="15"/>
        <v>59462</v>
      </c>
      <c r="Q280" s="124">
        <f t="shared" si="17"/>
        <v>139141</v>
      </c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</row>
    <row r="281" spans="1:77" ht="45" x14ac:dyDescent="0.35">
      <c r="A281" s="12">
        <v>251</v>
      </c>
      <c r="B281" s="12"/>
      <c r="C281" s="12"/>
      <c r="D281" s="21" t="s">
        <v>131</v>
      </c>
      <c r="E281" s="254"/>
      <c r="F281" s="54" t="str">
        <f t="shared" si="16"/>
        <v>В4-4</v>
      </c>
      <c r="G281" s="123"/>
      <c r="H281" s="123"/>
      <c r="I281" s="123"/>
      <c r="J281" s="123"/>
      <c r="K281" s="123"/>
      <c r="L281" s="123"/>
      <c r="M281" s="22"/>
      <c r="N281" s="12">
        <v>17697</v>
      </c>
      <c r="O281" s="22">
        <v>3.36</v>
      </c>
      <c r="P281" s="6">
        <f t="shared" si="15"/>
        <v>59462</v>
      </c>
      <c r="Q281" s="124">
        <f t="shared" si="17"/>
        <v>139141</v>
      </c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</row>
    <row r="282" spans="1:77" ht="45" x14ac:dyDescent="0.35">
      <c r="A282" s="12">
        <v>252</v>
      </c>
      <c r="B282" s="12"/>
      <c r="C282" s="12"/>
      <c r="D282" s="21" t="s">
        <v>131</v>
      </c>
      <c r="E282" s="254"/>
      <c r="F282" s="54" t="str">
        <f t="shared" si="16"/>
        <v>В4-4</v>
      </c>
      <c r="G282" s="123"/>
      <c r="H282" s="123"/>
      <c r="I282" s="123"/>
      <c r="J282" s="123"/>
      <c r="K282" s="123"/>
      <c r="L282" s="123"/>
      <c r="M282" s="22"/>
      <c r="N282" s="12">
        <v>17697</v>
      </c>
      <c r="O282" s="22">
        <v>3.61</v>
      </c>
      <c r="P282" s="6">
        <f t="shared" si="15"/>
        <v>63886</v>
      </c>
      <c r="Q282" s="124">
        <f t="shared" si="17"/>
        <v>149493</v>
      </c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</row>
    <row r="283" spans="1:77" ht="45" x14ac:dyDescent="0.35">
      <c r="A283" s="12">
        <v>253</v>
      </c>
      <c r="B283" s="12"/>
      <c r="C283" s="12"/>
      <c r="D283" s="21" t="s">
        <v>131</v>
      </c>
      <c r="E283" s="254"/>
      <c r="F283" s="54" t="str">
        <f t="shared" si="16"/>
        <v>В4-1</v>
      </c>
      <c r="G283" s="123"/>
      <c r="H283" s="123"/>
      <c r="I283" s="123"/>
      <c r="J283" s="123"/>
      <c r="K283" s="123"/>
      <c r="L283" s="123"/>
      <c r="M283" s="22" t="s">
        <v>19</v>
      </c>
      <c r="N283" s="12">
        <v>17697</v>
      </c>
      <c r="O283" s="22">
        <v>4.53</v>
      </c>
      <c r="P283" s="6">
        <f t="shared" si="15"/>
        <v>80167</v>
      </c>
      <c r="Q283" s="124">
        <f t="shared" si="17"/>
        <v>187591</v>
      </c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</row>
    <row r="284" spans="1:77" ht="45" x14ac:dyDescent="0.35">
      <c r="A284" s="12">
        <v>254</v>
      </c>
      <c r="B284" s="12"/>
      <c r="C284" s="12"/>
      <c r="D284" s="21" t="s">
        <v>131</v>
      </c>
      <c r="E284" s="254"/>
      <c r="F284" s="54" t="str">
        <f t="shared" si="16"/>
        <v>В4-1</v>
      </c>
      <c r="G284" s="123"/>
      <c r="H284" s="123"/>
      <c r="I284" s="123"/>
      <c r="J284" s="123"/>
      <c r="K284" s="123"/>
      <c r="L284" s="123"/>
      <c r="M284" s="22" t="s">
        <v>19</v>
      </c>
      <c r="N284" s="12">
        <v>17697</v>
      </c>
      <c r="O284" s="22">
        <v>4.53</v>
      </c>
      <c r="P284" s="6">
        <f t="shared" si="15"/>
        <v>80167</v>
      </c>
      <c r="Q284" s="124">
        <f t="shared" si="17"/>
        <v>187591</v>
      </c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</row>
    <row r="285" spans="1:77" ht="45" x14ac:dyDescent="0.35">
      <c r="A285" s="12">
        <v>255</v>
      </c>
      <c r="B285" s="12"/>
      <c r="C285" s="12"/>
      <c r="D285" s="21" t="s">
        <v>131</v>
      </c>
      <c r="E285" s="254"/>
      <c r="F285" s="54" t="str">
        <f t="shared" si="16"/>
        <v>В4-1</v>
      </c>
      <c r="G285" s="123"/>
      <c r="H285" s="123"/>
      <c r="I285" s="123"/>
      <c r="J285" s="123"/>
      <c r="K285" s="123"/>
      <c r="L285" s="123"/>
      <c r="M285" s="22" t="s">
        <v>19</v>
      </c>
      <c r="N285" s="12">
        <v>17697</v>
      </c>
      <c r="O285" s="22">
        <v>4.53</v>
      </c>
      <c r="P285" s="6">
        <f t="shared" si="15"/>
        <v>80167</v>
      </c>
      <c r="Q285" s="124">
        <f t="shared" si="17"/>
        <v>187591</v>
      </c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</row>
    <row r="286" spans="1:77" ht="45" x14ac:dyDescent="0.35">
      <c r="A286" s="12">
        <v>256</v>
      </c>
      <c r="B286" s="12"/>
      <c r="C286" s="12"/>
      <c r="D286" s="21" t="s">
        <v>131</v>
      </c>
      <c r="E286" s="254"/>
      <c r="F286" s="54" t="str">
        <f t="shared" si="16"/>
        <v>В4-2</v>
      </c>
      <c r="G286" s="123"/>
      <c r="H286" s="123"/>
      <c r="I286" s="123"/>
      <c r="J286" s="123"/>
      <c r="K286" s="123"/>
      <c r="L286" s="123"/>
      <c r="M286" s="22">
        <v>1</v>
      </c>
      <c r="N286" s="12">
        <v>17697</v>
      </c>
      <c r="O286" s="22">
        <v>4.41</v>
      </c>
      <c r="P286" s="6">
        <f t="shared" si="15"/>
        <v>78044</v>
      </c>
      <c r="Q286" s="124">
        <f t="shared" si="17"/>
        <v>182623</v>
      </c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</row>
    <row r="287" spans="1:77" ht="45" x14ac:dyDescent="0.35">
      <c r="A287" s="12">
        <v>257</v>
      </c>
      <c r="B287" s="12"/>
      <c r="C287" s="12"/>
      <c r="D287" s="21" t="s">
        <v>131</v>
      </c>
      <c r="E287" s="254"/>
      <c r="F287" s="54" t="str">
        <f t="shared" si="16"/>
        <v>В4-1</v>
      </c>
      <c r="G287" s="123"/>
      <c r="H287" s="123"/>
      <c r="I287" s="123"/>
      <c r="J287" s="123"/>
      <c r="K287" s="123"/>
      <c r="L287" s="123"/>
      <c r="M287" s="22" t="s">
        <v>19</v>
      </c>
      <c r="N287" s="12">
        <v>17697</v>
      </c>
      <c r="O287" s="22">
        <v>4.53</v>
      </c>
      <c r="P287" s="6">
        <f t="shared" si="15"/>
        <v>80167</v>
      </c>
      <c r="Q287" s="124">
        <f t="shared" si="17"/>
        <v>187591</v>
      </c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</row>
    <row r="288" spans="1:77" ht="45" x14ac:dyDescent="0.35">
      <c r="A288" s="12">
        <v>258</v>
      </c>
      <c r="B288" s="12"/>
      <c r="C288" s="12"/>
      <c r="D288" s="21" t="s">
        <v>131</v>
      </c>
      <c r="E288" s="254"/>
      <c r="F288" s="54" t="str">
        <f t="shared" si="16"/>
        <v>В4-4</v>
      </c>
      <c r="G288" s="123"/>
      <c r="H288" s="123"/>
      <c r="I288" s="123"/>
      <c r="J288" s="123"/>
      <c r="K288" s="123"/>
      <c r="L288" s="123"/>
      <c r="M288" s="22"/>
      <c r="N288" s="12">
        <v>17697</v>
      </c>
      <c r="O288" s="22">
        <v>3.53</v>
      </c>
      <c r="P288" s="6">
        <f t="shared" si="15"/>
        <v>62470</v>
      </c>
      <c r="Q288" s="124">
        <f t="shared" si="17"/>
        <v>146180</v>
      </c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</row>
    <row r="289" spans="1:77" ht="45" x14ac:dyDescent="0.35">
      <c r="A289" s="12">
        <v>259</v>
      </c>
      <c r="B289" s="12"/>
      <c r="C289" s="12"/>
      <c r="D289" s="21" t="s">
        <v>131</v>
      </c>
      <c r="E289" s="254"/>
      <c r="F289" s="54" t="str">
        <f t="shared" si="16"/>
        <v>В4-4</v>
      </c>
      <c r="G289" s="123"/>
      <c r="H289" s="123"/>
      <c r="I289" s="123"/>
      <c r="J289" s="123"/>
      <c r="K289" s="123"/>
      <c r="L289" s="123"/>
      <c r="M289" s="22"/>
      <c r="N289" s="12">
        <v>17697</v>
      </c>
      <c r="O289" s="22">
        <v>3.53</v>
      </c>
      <c r="P289" s="6">
        <f t="shared" si="15"/>
        <v>62470</v>
      </c>
      <c r="Q289" s="124">
        <f t="shared" si="17"/>
        <v>146180</v>
      </c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</row>
    <row r="290" spans="1:77" ht="45" x14ac:dyDescent="0.35">
      <c r="A290" s="12">
        <v>261</v>
      </c>
      <c r="B290" s="12"/>
      <c r="C290" s="12"/>
      <c r="D290" s="21" t="s">
        <v>131</v>
      </c>
      <c r="E290" s="254"/>
      <c r="F290" s="54" t="str">
        <f t="shared" si="16"/>
        <v>В4-1</v>
      </c>
      <c r="G290" s="123"/>
      <c r="H290" s="123"/>
      <c r="I290" s="123"/>
      <c r="J290" s="123"/>
      <c r="K290" s="123"/>
      <c r="L290" s="123"/>
      <c r="M290" s="22" t="s">
        <v>19</v>
      </c>
      <c r="N290" s="12">
        <v>17697</v>
      </c>
      <c r="O290" s="22">
        <v>4.53</v>
      </c>
      <c r="P290" s="6">
        <f t="shared" si="15"/>
        <v>80167</v>
      </c>
      <c r="Q290" s="124">
        <f t="shared" si="17"/>
        <v>187591</v>
      </c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</row>
    <row r="291" spans="1:77" ht="45" x14ac:dyDescent="0.35">
      <c r="A291" s="12">
        <v>262</v>
      </c>
      <c r="B291" s="12"/>
      <c r="C291" s="12"/>
      <c r="D291" s="21" t="s">
        <v>131</v>
      </c>
      <c r="E291" s="254"/>
      <c r="F291" s="54" t="str">
        <f t="shared" si="16"/>
        <v>В4-4</v>
      </c>
      <c r="G291" s="123"/>
      <c r="H291" s="123"/>
      <c r="I291" s="123"/>
      <c r="J291" s="123"/>
      <c r="K291" s="123"/>
      <c r="L291" s="123"/>
      <c r="M291" s="22"/>
      <c r="N291" s="12">
        <v>17697</v>
      </c>
      <c r="O291" s="22">
        <v>3.49</v>
      </c>
      <c r="P291" s="6">
        <f t="shared" si="15"/>
        <v>61763</v>
      </c>
      <c r="Q291" s="124">
        <f t="shared" si="17"/>
        <v>144525</v>
      </c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</row>
    <row r="292" spans="1:77" ht="45" x14ac:dyDescent="0.35">
      <c r="A292" s="12">
        <v>263</v>
      </c>
      <c r="B292" s="12"/>
      <c r="C292" s="12"/>
      <c r="D292" s="21" t="s">
        <v>131</v>
      </c>
      <c r="E292" s="254"/>
      <c r="F292" s="54" t="str">
        <f t="shared" si="16"/>
        <v>В4-4</v>
      </c>
      <c r="G292" s="123"/>
      <c r="H292" s="123"/>
      <c r="I292" s="123"/>
      <c r="J292" s="123"/>
      <c r="K292" s="123"/>
      <c r="L292" s="123"/>
      <c r="M292" s="22"/>
      <c r="N292" s="12">
        <v>17697</v>
      </c>
      <c r="O292" s="22">
        <v>3.57</v>
      </c>
      <c r="P292" s="6">
        <f t="shared" si="15"/>
        <v>63178</v>
      </c>
      <c r="Q292" s="124">
        <f t="shared" si="17"/>
        <v>147837</v>
      </c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</row>
    <row r="293" spans="1:77" ht="45" x14ac:dyDescent="0.35">
      <c r="A293" s="12">
        <v>264</v>
      </c>
      <c r="B293" s="12"/>
      <c r="C293" s="12"/>
      <c r="D293" s="21" t="s">
        <v>131</v>
      </c>
      <c r="E293" s="254"/>
      <c r="F293" s="54" t="str">
        <f t="shared" si="16"/>
        <v>В4-4</v>
      </c>
      <c r="G293" s="123"/>
      <c r="H293" s="123"/>
      <c r="I293" s="123"/>
      <c r="J293" s="123"/>
      <c r="K293" s="123"/>
      <c r="L293" s="123"/>
      <c r="M293" s="22"/>
      <c r="N293" s="12">
        <v>17697</v>
      </c>
      <c r="O293" s="22">
        <v>3.49</v>
      </c>
      <c r="P293" s="6">
        <f t="shared" si="15"/>
        <v>61763</v>
      </c>
      <c r="Q293" s="124">
        <f t="shared" si="17"/>
        <v>144525</v>
      </c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</row>
    <row r="294" spans="1:77" ht="45" x14ac:dyDescent="0.35">
      <c r="A294" s="12">
        <v>265</v>
      </c>
      <c r="B294" s="12"/>
      <c r="C294" s="12"/>
      <c r="D294" s="21" t="s">
        <v>131</v>
      </c>
      <c r="E294" s="254"/>
      <c r="F294" s="54" t="str">
        <f t="shared" si="16"/>
        <v>В4-4</v>
      </c>
      <c r="G294" s="123"/>
      <c r="H294" s="123"/>
      <c r="I294" s="123"/>
      <c r="J294" s="123"/>
      <c r="K294" s="123"/>
      <c r="L294" s="123"/>
      <c r="M294" s="22"/>
      <c r="N294" s="12">
        <v>17697</v>
      </c>
      <c r="O294" s="22">
        <v>3.49</v>
      </c>
      <c r="P294" s="6">
        <f t="shared" si="15"/>
        <v>61763</v>
      </c>
      <c r="Q294" s="124">
        <f t="shared" si="17"/>
        <v>144525</v>
      </c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</row>
    <row r="295" spans="1:77" ht="45" x14ac:dyDescent="0.35">
      <c r="A295" s="12">
        <v>178</v>
      </c>
      <c r="B295" s="12"/>
      <c r="C295" s="12"/>
      <c r="D295" s="21" t="s">
        <v>131</v>
      </c>
      <c r="E295" s="254"/>
      <c r="F295" s="54" t="str">
        <f t="shared" si="16"/>
        <v>В4-4</v>
      </c>
      <c r="G295" s="123"/>
      <c r="H295" s="123"/>
      <c r="I295" s="123"/>
      <c r="J295" s="123"/>
      <c r="K295" s="123"/>
      <c r="L295" s="123"/>
      <c r="M295" s="22"/>
      <c r="N295" s="12">
        <v>17697</v>
      </c>
      <c r="O295" s="22">
        <v>3.53</v>
      </c>
      <c r="P295" s="6">
        <f t="shared" si="15"/>
        <v>62470</v>
      </c>
      <c r="Q295" s="124">
        <f t="shared" si="17"/>
        <v>146180</v>
      </c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</row>
    <row r="296" spans="1:77" ht="45" x14ac:dyDescent="0.35">
      <c r="A296" s="12">
        <v>266</v>
      </c>
      <c r="B296" s="12"/>
      <c r="C296" s="12"/>
      <c r="D296" s="21" t="s">
        <v>131</v>
      </c>
      <c r="E296" s="254"/>
      <c r="F296" s="54" t="str">
        <f t="shared" si="16"/>
        <v>В4-4</v>
      </c>
      <c r="G296" s="123"/>
      <c r="H296" s="123"/>
      <c r="I296" s="123"/>
      <c r="J296" s="123"/>
      <c r="K296" s="123"/>
      <c r="L296" s="123"/>
      <c r="M296" s="22"/>
      <c r="N296" s="12">
        <v>17697</v>
      </c>
      <c r="O296" s="22">
        <v>3.45</v>
      </c>
      <c r="P296" s="6">
        <f t="shared" si="15"/>
        <v>61055</v>
      </c>
      <c r="Q296" s="124">
        <f t="shared" si="17"/>
        <v>142869</v>
      </c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</row>
    <row r="297" spans="1:77" ht="45" x14ac:dyDescent="0.35">
      <c r="A297" s="12">
        <v>267</v>
      </c>
      <c r="B297" s="12"/>
      <c r="C297" s="12"/>
      <c r="D297" s="21" t="s">
        <v>131</v>
      </c>
      <c r="E297" s="254"/>
      <c r="F297" s="54" t="str">
        <f t="shared" si="16"/>
        <v>В4-4</v>
      </c>
      <c r="G297" s="123"/>
      <c r="H297" s="123"/>
      <c r="I297" s="123"/>
      <c r="J297" s="123"/>
      <c r="K297" s="123"/>
      <c r="L297" s="123"/>
      <c r="M297" s="22"/>
      <c r="N297" s="12">
        <v>17697</v>
      </c>
      <c r="O297" s="22">
        <v>3.57</v>
      </c>
      <c r="P297" s="6">
        <f t="shared" si="15"/>
        <v>63178</v>
      </c>
      <c r="Q297" s="124">
        <f t="shared" si="17"/>
        <v>147837</v>
      </c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</row>
    <row r="298" spans="1:77" ht="45" x14ac:dyDescent="0.35">
      <c r="A298" s="12">
        <v>268</v>
      </c>
      <c r="B298" s="12"/>
      <c r="C298" s="12"/>
      <c r="D298" s="21" t="s">
        <v>131</v>
      </c>
      <c r="E298" s="254"/>
      <c r="F298" s="54" t="str">
        <f t="shared" si="16"/>
        <v>В4-1</v>
      </c>
      <c r="G298" s="123"/>
      <c r="H298" s="123"/>
      <c r="I298" s="123"/>
      <c r="J298" s="123"/>
      <c r="K298" s="123"/>
      <c r="L298" s="123"/>
      <c r="M298" s="22" t="s">
        <v>19</v>
      </c>
      <c r="N298" s="12">
        <v>17697</v>
      </c>
      <c r="O298" s="22">
        <v>4.53</v>
      </c>
      <c r="P298" s="6">
        <f t="shared" si="15"/>
        <v>80167</v>
      </c>
      <c r="Q298" s="124">
        <f t="shared" si="17"/>
        <v>187591</v>
      </c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</row>
    <row r="299" spans="1:77" ht="45" x14ac:dyDescent="0.35">
      <c r="A299" s="12">
        <v>269</v>
      </c>
      <c r="B299" s="12"/>
      <c r="C299" s="12"/>
      <c r="D299" s="21" t="s">
        <v>131</v>
      </c>
      <c r="E299" s="254"/>
      <c r="F299" s="54" t="str">
        <f t="shared" si="16"/>
        <v>В4-4</v>
      </c>
      <c r="G299" s="123"/>
      <c r="H299" s="123"/>
      <c r="I299" s="123"/>
      <c r="J299" s="123"/>
      <c r="K299" s="123"/>
      <c r="L299" s="123"/>
      <c r="M299" s="22"/>
      <c r="N299" s="12">
        <v>17697</v>
      </c>
      <c r="O299" s="22">
        <v>3.41</v>
      </c>
      <c r="P299" s="6">
        <f t="shared" si="15"/>
        <v>60347</v>
      </c>
      <c r="Q299" s="124">
        <f t="shared" si="17"/>
        <v>141212</v>
      </c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</row>
    <row r="300" spans="1:77" ht="45" x14ac:dyDescent="0.35">
      <c r="A300" s="12">
        <v>260</v>
      </c>
      <c r="B300" s="12"/>
      <c r="C300" s="12"/>
      <c r="D300" s="21" t="s">
        <v>131</v>
      </c>
      <c r="E300" s="254"/>
      <c r="F300" s="54" t="str">
        <f t="shared" si="16"/>
        <v>В4-4</v>
      </c>
      <c r="G300" s="123"/>
      <c r="H300" s="123"/>
      <c r="I300" s="123"/>
      <c r="J300" s="123"/>
      <c r="K300" s="123"/>
      <c r="L300" s="123"/>
      <c r="M300" s="22"/>
      <c r="N300" s="12">
        <v>17697</v>
      </c>
      <c r="O300" s="22">
        <v>3.32</v>
      </c>
      <c r="P300" s="6">
        <f t="shared" ref="P300:P362" si="18">ROUND(N300*O300,0)</f>
        <v>58754</v>
      </c>
      <c r="Q300" s="124">
        <f t="shared" si="17"/>
        <v>137484</v>
      </c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</row>
    <row r="301" spans="1:77" ht="45" x14ac:dyDescent="0.35">
      <c r="A301" s="12">
        <v>270</v>
      </c>
      <c r="B301" s="12"/>
      <c r="C301" s="12"/>
      <c r="D301" s="21" t="s">
        <v>131</v>
      </c>
      <c r="E301" s="254"/>
      <c r="F301" s="54" t="str">
        <f t="shared" si="16"/>
        <v>В4-1</v>
      </c>
      <c r="G301" s="123"/>
      <c r="H301" s="123"/>
      <c r="I301" s="123"/>
      <c r="J301" s="123"/>
      <c r="K301" s="123"/>
      <c r="L301" s="123"/>
      <c r="M301" s="22" t="s">
        <v>19</v>
      </c>
      <c r="N301" s="12">
        <v>17697</v>
      </c>
      <c r="O301" s="22">
        <v>4.4000000000000004</v>
      </c>
      <c r="P301" s="6">
        <f t="shared" si="18"/>
        <v>77867</v>
      </c>
      <c r="Q301" s="124">
        <f t="shared" si="17"/>
        <v>182209</v>
      </c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</row>
    <row r="302" spans="1:77" ht="45" x14ac:dyDescent="0.35">
      <c r="A302" s="12">
        <v>271</v>
      </c>
      <c r="B302" s="12"/>
      <c r="C302" s="12"/>
      <c r="D302" s="21" t="s">
        <v>131</v>
      </c>
      <c r="E302" s="254"/>
      <c r="F302" s="54" t="str">
        <f t="shared" si="16"/>
        <v>В4-4</v>
      </c>
      <c r="G302" s="123"/>
      <c r="H302" s="123"/>
      <c r="I302" s="123"/>
      <c r="J302" s="123"/>
      <c r="K302" s="123"/>
      <c r="L302" s="123"/>
      <c r="M302" s="22"/>
      <c r="N302" s="12">
        <v>17697</v>
      </c>
      <c r="O302" s="22">
        <v>3.57</v>
      </c>
      <c r="P302" s="6">
        <f t="shared" si="18"/>
        <v>63178</v>
      </c>
      <c r="Q302" s="124">
        <f t="shared" si="17"/>
        <v>147837</v>
      </c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</row>
    <row r="303" spans="1:77" ht="45" x14ac:dyDescent="0.35">
      <c r="A303" s="12">
        <v>272</v>
      </c>
      <c r="B303" s="12"/>
      <c r="C303" s="12"/>
      <c r="D303" s="21" t="s">
        <v>131</v>
      </c>
      <c r="E303" s="254"/>
      <c r="F303" s="54" t="str">
        <f t="shared" si="16"/>
        <v>В4-3</v>
      </c>
      <c r="G303" s="123"/>
      <c r="H303" s="123"/>
      <c r="I303" s="123"/>
      <c r="J303" s="123"/>
      <c r="K303" s="123"/>
      <c r="L303" s="123"/>
      <c r="M303" s="22">
        <v>2</v>
      </c>
      <c r="N303" s="12">
        <v>17697</v>
      </c>
      <c r="O303" s="22">
        <v>4.0999999999999996</v>
      </c>
      <c r="P303" s="6">
        <f t="shared" si="18"/>
        <v>72558</v>
      </c>
      <c r="Q303" s="124">
        <f t="shared" si="17"/>
        <v>169786</v>
      </c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</row>
    <row r="304" spans="1:77" ht="45" x14ac:dyDescent="0.35">
      <c r="A304" s="12">
        <v>273</v>
      </c>
      <c r="B304" s="12"/>
      <c r="C304" s="12"/>
      <c r="D304" s="21" t="s">
        <v>131</v>
      </c>
      <c r="E304" s="254"/>
      <c r="F304" s="54" t="str">
        <f t="shared" si="16"/>
        <v>В4-1</v>
      </c>
      <c r="G304" s="123"/>
      <c r="H304" s="123"/>
      <c r="I304" s="123"/>
      <c r="J304" s="123"/>
      <c r="K304" s="123"/>
      <c r="L304" s="123"/>
      <c r="M304" s="22" t="s">
        <v>19</v>
      </c>
      <c r="N304" s="12">
        <v>17697</v>
      </c>
      <c r="O304" s="22">
        <v>4.53</v>
      </c>
      <c r="P304" s="6">
        <f t="shared" si="18"/>
        <v>80167</v>
      </c>
      <c r="Q304" s="124">
        <f t="shared" si="17"/>
        <v>187591</v>
      </c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</row>
    <row r="305" spans="1:77" ht="45" x14ac:dyDescent="0.35">
      <c r="A305" s="12">
        <v>274</v>
      </c>
      <c r="B305" s="12"/>
      <c r="C305" s="12"/>
      <c r="D305" s="21" t="s">
        <v>131</v>
      </c>
      <c r="E305" s="254"/>
      <c r="F305" s="54" t="str">
        <f t="shared" si="16"/>
        <v>В4-4</v>
      </c>
      <c r="G305" s="123"/>
      <c r="H305" s="123"/>
      <c r="I305" s="123"/>
      <c r="J305" s="123"/>
      <c r="K305" s="123"/>
      <c r="L305" s="123"/>
      <c r="M305" s="22"/>
      <c r="N305" s="12">
        <v>17697</v>
      </c>
      <c r="O305" s="22">
        <v>3.49</v>
      </c>
      <c r="P305" s="6">
        <f t="shared" si="18"/>
        <v>61763</v>
      </c>
      <c r="Q305" s="124">
        <f t="shared" si="17"/>
        <v>144525</v>
      </c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</row>
    <row r="306" spans="1:77" ht="45" x14ac:dyDescent="0.35">
      <c r="A306" s="12">
        <v>275</v>
      </c>
      <c r="B306" s="12"/>
      <c r="C306" s="12"/>
      <c r="D306" s="21" t="s">
        <v>131</v>
      </c>
      <c r="E306" s="254"/>
      <c r="F306" s="54" t="str">
        <f t="shared" si="16"/>
        <v>В4-4</v>
      </c>
      <c r="G306" s="123"/>
      <c r="H306" s="123"/>
      <c r="I306" s="123"/>
      <c r="J306" s="123"/>
      <c r="K306" s="123"/>
      <c r="L306" s="123"/>
      <c r="M306" s="22"/>
      <c r="N306" s="12">
        <v>17697</v>
      </c>
      <c r="O306" s="22">
        <v>3.53</v>
      </c>
      <c r="P306" s="6">
        <f t="shared" si="18"/>
        <v>62470</v>
      </c>
      <c r="Q306" s="124">
        <f t="shared" si="17"/>
        <v>146180</v>
      </c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</row>
    <row r="307" spans="1:77" ht="45" x14ac:dyDescent="0.35">
      <c r="A307" s="12">
        <v>277</v>
      </c>
      <c r="B307" s="12"/>
      <c r="C307" s="12"/>
      <c r="D307" s="21" t="s">
        <v>131</v>
      </c>
      <c r="E307" s="254"/>
      <c r="F307" s="54" t="str">
        <f t="shared" si="16"/>
        <v>В4-4</v>
      </c>
      <c r="G307" s="123"/>
      <c r="H307" s="123"/>
      <c r="I307" s="123"/>
      <c r="J307" s="123"/>
      <c r="K307" s="123"/>
      <c r="L307" s="123"/>
      <c r="M307" s="22"/>
      <c r="N307" s="12">
        <v>17697</v>
      </c>
      <c r="O307" s="22">
        <v>3.73</v>
      </c>
      <c r="P307" s="6">
        <f t="shared" si="18"/>
        <v>66010</v>
      </c>
      <c r="Q307" s="124">
        <f t="shared" si="17"/>
        <v>154463</v>
      </c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</row>
    <row r="308" spans="1:77" ht="45" x14ac:dyDescent="0.35">
      <c r="A308" s="12">
        <v>278</v>
      </c>
      <c r="B308" s="12"/>
      <c r="C308" s="12"/>
      <c r="D308" s="21" t="s">
        <v>131</v>
      </c>
      <c r="E308" s="254"/>
      <c r="F308" s="54" t="str">
        <f t="shared" si="16"/>
        <v>В4-4</v>
      </c>
      <c r="G308" s="123"/>
      <c r="H308" s="123"/>
      <c r="I308" s="123"/>
      <c r="J308" s="123"/>
      <c r="K308" s="123"/>
      <c r="L308" s="123"/>
      <c r="M308" s="22"/>
      <c r="N308" s="12">
        <v>17697</v>
      </c>
      <c r="O308" s="22">
        <v>3.73</v>
      </c>
      <c r="P308" s="6">
        <f t="shared" si="18"/>
        <v>66010</v>
      </c>
      <c r="Q308" s="124">
        <f t="shared" si="17"/>
        <v>154463</v>
      </c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</row>
    <row r="309" spans="1:77" ht="45" x14ac:dyDescent="0.35">
      <c r="A309" s="12">
        <v>279</v>
      </c>
      <c r="B309" s="12"/>
      <c r="C309" s="12"/>
      <c r="D309" s="21" t="s">
        <v>131</v>
      </c>
      <c r="E309" s="254"/>
      <c r="F309" s="54" t="str">
        <f t="shared" si="16"/>
        <v>В4-2</v>
      </c>
      <c r="G309" s="123"/>
      <c r="H309" s="123"/>
      <c r="I309" s="123"/>
      <c r="J309" s="123"/>
      <c r="K309" s="123"/>
      <c r="L309" s="123"/>
      <c r="M309" s="22">
        <v>1</v>
      </c>
      <c r="N309" s="12">
        <v>17697</v>
      </c>
      <c r="O309" s="22">
        <v>4.34</v>
      </c>
      <c r="P309" s="6">
        <f t="shared" si="18"/>
        <v>76805</v>
      </c>
      <c r="Q309" s="124">
        <f t="shared" si="17"/>
        <v>179724</v>
      </c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</row>
    <row r="310" spans="1:77" ht="45" x14ac:dyDescent="0.35">
      <c r="A310" s="12">
        <v>280</v>
      </c>
      <c r="B310" s="12"/>
      <c r="C310" s="12"/>
      <c r="D310" s="21" t="s">
        <v>131</v>
      </c>
      <c r="E310" s="254"/>
      <c r="F310" s="54" t="str">
        <f t="shared" si="16"/>
        <v>В4-3</v>
      </c>
      <c r="G310" s="123"/>
      <c r="H310" s="123"/>
      <c r="I310" s="123"/>
      <c r="J310" s="123"/>
      <c r="K310" s="123"/>
      <c r="L310" s="123"/>
      <c r="M310" s="22">
        <v>2</v>
      </c>
      <c r="N310" s="12">
        <v>17697</v>
      </c>
      <c r="O310" s="22">
        <v>3.98</v>
      </c>
      <c r="P310" s="6">
        <f t="shared" si="18"/>
        <v>70434</v>
      </c>
      <c r="Q310" s="124">
        <f t="shared" si="17"/>
        <v>164816</v>
      </c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</row>
    <row r="311" spans="1:77" ht="45" x14ac:dyDescent="0.35">
      <c r="A311" s="12">
        <v>282</v>
      </c>
      <c r="B311" s="12"/>
      <c r="C311" s="12"/>
      <c r="D311" s="21" t="s">
        <v>131</v>
      </c>
      <c r="E311" s="254"/>
      <c r="F311" s="54" t="str">
        <f t="shared" si="16"/>
        <v>В4-2</v>
      </c>
      <c r="G311" s="123"/>
      <c r="H311" s="123"/>
      <c r="I311" s="123"/>
      <c r="J311" s="123"/>
      <c r="K311" s="123"/>
      <c r="L311" s="123"/>
      <c r="M311" s="22">
        <v>1</v>
      </c>
      <c r="N311" s="12">
        <v>17697</v>
      </c>
      <c r="O311" s="22">
        <v>4.41</v>
      </c>
      <c r="P311" s="6">
        <f t="shared" si="18"/>
        <v>78044</v>
      </c>
      <c r="Q311" s="124">
        <f t="shared" si="17"/>
        <v>182623</v>
      </c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</row>
    <row r="312" spans="1:77" ht="45" x14ac:dyDescent="0.35">
      <c r="A312" s="12">
        <v>284</v>
      </c>
      <c r="B312" s="12"/>
      <c r="C312" s="12"/>
      <c r="D312" s="21" t="s">
        <v>131</v>
      </c>
      <c r="E312" s="254"/>
      <c r="F312" s="54" t="str">
        <f t="shared" si="16"/>
        <v>В4-4</v>
      </c>
      <c r="G312" s="123"/>
      <c r="H312" s="123"/>
      <c r="I312" s="123"/>
      <c r="J312" s="123"/>
      <c r="K312" s="123"/>
      <c r="L312" s="123"/>
      <c r="M312" s="22"/>
      <c r="N312" s="12">
        <v>17697</v>
      </c>
      <c r="O312" s="22">
        <v>3.41</v>
      </c>
      <c r="P312" s="6">
        <f t="shared" si="18"/>
        <v>60347</v>
      </c>
      <c r="Q312" s="124">
        <f t="shared" si="17"/>
        <v>141212</v>
      </c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</row>
    <row r="313" spans="1:77" ht="45" x14ac:dyDescent="0.35">
      <c r="A313" s="12">
        <v>285</v>
      </c>
      <c r="B313" s="12"/>
      <c r="C313" s="12"/>
      <c r="D313" s="21" t="s">
        <v>131</v>
      </c>
      <c r="E313" s="254"/>
      <c r="F313" s="54" t="str">
        <f t="shared" si="16"/>
        <v>В4-4</v>
      </c>
      <c r="G313" s="123"/>
      <c r="H313" s="123"/>
      <c r="I313" s="123"/>
      <c r="J313" s="123"/>
      <c r="K313" s="123"/>
      <c r="L313" s="123"/>
      <c r="M313" s="22"/>
      <c r="N313" s="12">
        <v>17697</v>
      </c>
      <c r="O313" s="22">
        <v>3.41</v>
      </c>
      <c r="P313" s="6">
        <f t="shared" si="18"/>
        <v>60347</v>
      </c>
      <c r="Q313" s="124">
        <f t="shared" si="17"/>
        <v>141212</v>
      </c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</row>
    <row r="314" spans="1:77" ht="45" x14ac:dyDescent="0.35">
      <c r="A314" s="12">
        <v>286</v>
      </c>
      <c r="B314" s="12"/>
      <c r="C314" s="12"/>
      <c r="D314" s="21" t="s">
        <v>131</v>
      </c>
      <c r="E314" s="254"/>
      <c r="F314" s="54" t="str">
        <f t="shared" si="16"/>
        <v>В4-4</v>
      </c>
      <c r="G314" s="123"/>
      <c r="H314" s="123"/>
      <c r="I314" s="123"/>
      <c r="J314" s="123"/>
      <c r="K314" s="123"/>
      <c r="L314" s="123"/>
      <c r="M314" s="22"/>
      <c r="N314" s="12">
        <v>17697</v>
      </c>
      <c r="O314" s="22">
        <v>3.32</v>
      </c>
      <c r="P314" s="6">
        <f t="shared" si="18"/>
        <v>58754</v>
      </c>
      <c r="Q314" s="124">
        <f t="shared" si="17"/>
        <v>137484</v>
      </c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</row>
    <row r="315" spans="1:77" ht="45" x14ac:dyDescent="0.35">
      <c r="A315" s="12">
        <v>283</v>
      </c>
      <c r="B315" s="12"/>
      <c r="C315" s="12"/>
      <c r="D315" s="21" t="s">
        <v>131</v>
      </c>
      <c r="E315" s="254"/>
      <c r="F315" s="54" t="str">
        <f t="shared" si="16"/>
        <v>В4-4</v>
      </c>
      <c r="G315" s="123"/>
      <c r="H315" s="123"/>
      <c r="I315" s="123"/>
      <c r="J315" s="123"/>
      <c r="K315" s="123"/>
      <c r="L315" s="123"/>
      <c r="M315" s="22"/>
      <c r="N315" s="12">
        <v>17697</v>
      </c>
      <c r="O315" s="22">
        <v>3.41</v>
      </c>
      <c r="P315" s="6">
        <f t="shared" si="18"/>
        <v>60347</v>
      </c>
      <c r="Q315" s="124">
        <f t="shared" si="17"/>
        <v>141212</v>
      </c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</row>
    <row r="316" spans="1:77" ht="45" x14ac:dyDescent="0.35">
      <c r="A316" s="12">
        <v>287</v>
      </c>
      <c r="B316" s="12"/>
      <c r="C316" s="12"/>
      <c r="D316" s="21" t="s">
        <v>131</v>
      </c>
      <c r="E316" s="254"/>
      <c r="F316" s="54" t="str">
        <f t="shared" si="16"/>
        <v>В4-3</v>
      </c>
      <c r="G316" s="123"/>
      <c r="H316" s="123"/>
      <c r="I316" s="123"/>
      <c r="J316" s="123"/>
      <c r="K316" s="123"/>
      <c r="L316" s="123"/>
      <c r="M316" s="22">
        <v>2</v>
      </c>
      <c r="N316" s="12">
        <v>17697</v>
      </c>
      <c r="O316" s="22">
        <v>3.98</v>
      </c>
      <c r="P316" s="6">
        <f t="shared" si="18"/>
        <v>70434</v>
      </c>
      <c r="Q316" s="124">
        <f t="shared" si="17"/>
        <v>164816</v>
      </c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</row>
    <row r="317" spans="1:77" ht="45" x14ac:dyDescent="0.35">
      <c r="A317" s="12">
        <v>288</v>
      </c>
      <c r="B317" s="12"/>
      <c r="C317" s="12"/>
      <c r="D317" s="21" t="s">
        <v>131</v>
      </c>
      <c r="E317" s="254"/>
      <c r="F317" s="54" t="str">
        <f t="shared" si="16"/>
        <v>В4-1</v>
      </c>
      <c r="G317" s="123"/>
      <c r="H317" s="123"/>
      <c r="I317" s="123"/>
      <c r="J317" s="123"/>
      <c r="K317" s="123"/>
      <c r="L317" s="123"/>
      <c r="M317" s="22" t="s">
        <v>19</v>
      </c>
      <c r="N317" s="12">
        <v>17697</v>
      </c>
      <c r="O317" s="22">
        <v>4.34</v>
      </c>
      <c r="P317" s="6">
        <f t="shared" si="18"/>
        <v>76805</v>
      </c>
      <c r="Q317" s="124">
        <f t="shared" si="17"/>
        <v>179724</v>
      </c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</row>
    <row r="318" spans="1:77" ht="45" x14ac:dyDescent="0.35">
      <c r="A318" s="12">
        <v>289</v>
      </c>
      <c r="B318" s="12"/>
      <c r="C318" s="12"/>
      <c r="D318" s="21" t="s">
        <v>131</v>
      </c>
      <c r="E318" s="254"/>
      <c r="F318" s="54" t="str">
        <f t="shared" si="16"/>
        <v>В4-1</v>
      </c>
      <c r="G318" s="123"/>
      <c r="H318" s="123"/>
      <c r="I318" s="123"/>
      <c r="J318" s="123"/>
      <c r="K318" s="123"/>
      <c r="L318" s="123"/>
      <c r="M318" s="22" t="s">
        <v>19</v>
      </c>
      <c r="N318" s="12">
        <v>17697</v>
      </c>
      <c r="O318" s="22">
        <v>4.53</v>
      </c>
      <c r="P318" s="6">
        <f t="shared" si="18"/>
        <v>80167</v>
      </c>
      <c r="Q318" s="124">
        <f t="shared" si="17"/>
        <v>187591</v>
      </c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</row>
    <row r="319" spans="1:77" ht="45" x14ac:dyDescent="0.35">
      <c r="A319" s="12">
        <v>290</v>
      </c>
      <c r="B319" s="12"/>
      <c r="C319" s="12"/>
      <c r="D319" s="21" t="s">
        <v>131</v>
      </c>
      <c r="E319" s="254"/>
      <c r="F319" s="54" t="str">
        <f t="shared" si="16"/>
        <v>В4-2</v>
      </c>
      <c r="G319" s="123"/>
      <c r="H319" s="123"/>
      <c r="I319" s="123"/>
      <c r="J319" s="123"/>
      <c r="K319" s="123"/>
      <c r="L319" s="123"/>
      <c r="M319" s="22">
        <v>1</v>
      </c>
      <c r="N319" s="12">
        <v>17697</v>
      </c>
      <c r="O319" s="22">
        <v>4.1900000000000004</v>
      </c>
      <c r="P319" s="6">
        <f t="shared" si="18"/>
        <v>74150</v>
      </c>
      <c r="Q319" s="124">
        <f t="shared" si="17"/>
        <v>173511</v>
      </c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</row>
    <row r="320" spans="1:77" ht="45" x14ac:dyDescent="0.35">
      <c r="A320" s="12"/>
      <c r="B320" s="12"/>
      <c r="C320" s="12"/>
      <c r="D320" s="21" t="s">
        <v>131</v>
      </c>
      <c r="E320" s="254"/>
      <c r="F320" s="54" t="str">
        <f t="shared" si="16"/>
        <v>В4-4</v>
      </c>
      <c r="G320" s="123"/>
      <c r="H320" s="123"/>
      <c r="I320" s="123"/>
      <c r="J320" s="123"/>
      <c r="K320" s="123"/>
      <c r="L320" s="123"/>
      <c r="M320" s="22"/>
      <c r="N320" s="12">
        <v>17697</v>
      </c>
      <c r="O320" s="22">
        <v>3.32</v>
      </c>
      <c r="P320" s="6">
        <f t="shared" si="18"/>
        <v>58754</v>
      </c>
      <c r="Q320" s="124">
        <f t="shared" si="17"/>
        <v>137484</v>
      </c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</row>
    <row r="321" spans="1:77" ht="45" x14ac:dyDescent="0.35">
      <c r="A321" s="12">
        <v>291</v>
      </c>
      <c r="B321" s="12"/>
      <c r="C321" s="12"/>
      <c r="D321" s="21" t="s">
        <v>131</v>
      </c>
      <c r="E321" s="254"/>
      <c r="F321" s="54" t="str">
        <f t="shared" si="16"/>
        <v>В4-4</v>
      </c>
      <c r="G321" s="123"/>
      <c r="H321" s="123"/>
      <c r="I321" s="123"/>
      <c r="J321" s="123"/>
      <c r="K321" s="123"/>
      <c r="L321" s="123"/>
      <c r="M321" s="22"/>
      <c r="N321" s="12">
        <v>17697</v>
      </c>
      <c r="O321" s="22">
        <v>3.73</v>
      </c>
      <c r="P321" s="6">
        <f t="shared" si="18"/>
        <v>66010</v>
      </c>
      <c r="Q321" s="124">
        <f t="shared" si="17"/>
        <v>154463</v>
      </c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</row>
    <row r="322" spans="1:77" ht="45" x14ac:dyDescent="0.35">
      <c r="A322" s="12">
        <v>292</v>
      </c>
      <c r="B322" s="12"/>
      <c r="C322" s="12"/>
      <c r="D322" s="21" t="s">
        <v>131</v>
      </c>
      <c r="E322" s="254"/>
      <c r="F322" s="54" t="str">
        <f t="shared" si="16"/>
        <v>В4-4</v>
      </c>
      <c r="G322" s="123"/>
      <c r="H322" s="123"/>
      <c r="I322" s="123"/>
      <c r="J322" s="123"/>
      <c r="K322" s="123"/>
      <c r="L322" s="123"/>
      <c r="M322" s="22"/>
      <c r="N322" s="12">
        <v>17697</v>
      </c>
      <c r="O322" s="22">
        <v>3.41</v>
      </c>
      <c r="P322" s="6">
        <f t="shared" si="18"/>
        <v>60347</v>
      </c>
      <c r="Q322" s="124">
        <f t="shared" si="17"/>
        <v>141212</v>
      </c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</row>
    <row r="323" spans="1:77" ht="45" x14ac:dyDescent="0.35">
      <c r="A323" s="12">
        <v>294</v>
      </c>
      <c r="B323" s="12"/>
      <c r="C323" s="12"/>
      <c r="D323" s="21" t="s">
        <v>131</v>
      </c>
      <c r="E323" s="254"/>
      <c r="F323" s="54" t="str">
        <f t="shared" si="16"/>
        <v>В4-4</v>
      </c>
      <c r="G323" s="123"/>
      <c r="H323" s="123"/>
      <c r="I323" s="123"/>
      <c r="J323" s="123"/>
      <c r="K323" s="123"/>
      <c r="L323" s="123"/>
      <c r="M323" s="22"/>
      <c r="N323" s="12">
        <v>17697</v>
      </c>
      <c r="O323" s="22">
        <v>3.32</v>
      </c>
      <c r="P323" s="6">
        <f t="shared" si="18"/>
        <v>58754</v>
      </c>
      <c r="Q323" s="124">
        <f t="shared" si="17"/>
        <v>137484</v>
      </c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</row>
    <row r="324" spans="1:77" ht="45" x14ac:dyDescent="0.35">
      <c r="A324" s="12">
        <v>295</v>
      </c>
      <c r="B324" s="12"/>
      <c r="C324" s="12"/>
      <c r="D324" s="21" t="s">
        <v>131</v>
      </c>
      <c r="E324" s="254"/>
      <c r="F324" s="54" t="str">
        <f t="shared" si="16"/>
        <v>В4-2</v>
      </c>
      <c r="G324" s="123"/>
      <c r="H324" s="123"/>
      <c r="I324" s="123"/>
      <c r="J324" s="123"/>
      <c r="K324" s="123"/>
      <c r="L324" s="123"/>
      <c r="M324" s="22">
        <v>1</v>
      </c>
      <c r="N324" s="12">
        <v>17697</v>
      </c>
      <c r="O324" s="22">
        <v>4.1900000000000004</v>
      </c>
      <c r="P324" s="6">
        <f t="shared" si="18"/>
        <v>74150</v>
      </c>
      <c r="Q324" s="124">
        <f t="shared" si="17"/>
        <v>173511</v>
      </c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</row>
    <row r="325" spans="1:77" ht="45" x14ac:dyDescent="0.35">
      <c r="A325" s="12">
        <v>296</v>
      </c>
      <c r="B325" s="12"/>
      <c r="C325" s="12"/>
      <c r="D325" s="21" t="s">
        <v>131</v>
      </c>
      <c r="E325" s="254"/>
      <c r="F325" s="54" t="str">
        <f t="shared" si="16"/>
        <v>В4-1</v>
      </c>
      <c r="G325" s="123"/>
      <c r="H325" s="123"/>
      <c r="I325" s="123"/>
      <c r="J325" s="123"/>
      <c r="K325" s="123"/>
      <c r="L325" s="123"/>
      <c r="M325" s="22" t="s">
        <v>19</v>
      </c>
      <c r="N325" s="12">
        <v>17697</v>
      </c>
      <c r="O325" s="22">
        <v>4.53</v>
      </c>
      <c r="P325" s="6">
        <f t="shared" si="18"/>
        <v>80167</v>
      </c>
      <c r="Q325" s="124">
        <f t="shared" si="17"/>
        <v>187591</v>
      </c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</row>
    <row r="326" spans="1:77" ht="45" x14ac:dyDescent="0.35">
      <c r="A326" s="12">
        <v>297</v>
      </c>
      <c r="B326" s="12"/>
      <c r="C326" s="12"/>
      <c r="D326" s="21" t="s">
        <v>131</v>
      </c>
      <c r="E326" s="254"/>
      <c r="F326" s="54" t="str">
        <f t="shared" si="16"/>
        <v>В4-1</v>
      </c>
      <c r="G326" s="123"/>
      <c r="H326" s="123"/>
      <c r="I326" s="123"/>
      <c r="J326" s="123"/>
      <c r="K326" s="123"/>
      <c r="L326" s="123"/>
      <c r="M326" s="22" t="s">
        <v>19</v>
      </c>
      <c r="N326" s="12">
        <v>17697</v>
      </c>
      <c r="O326" s="22">
        <v>4.53</v>
      </c>
      <c r="P326" s="6">
        <f t="shared" si="18"/>
        <v>80167</v>
      </c>
      <c r="Q326" s="124">
        <f t="shared" si="17"/>
        <v>187591</v>
      </c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</row>
    <row r="327" spans="1:77" ht="45" x14ac:dyDescent="0.35">
      <c r="A327" s="12">
        <v>298</v>
      </c>
      <c r="B327" s="12"/>
      <c r="C327" s="12"/>
      <c r="D327" s="21" t="s">
        <v>131</v>
      </c>
      <c r="E327" s="254"/>
      <c r="F327" s="54" t="str">
        <f t="shared" si="16"/>
        <v>В4-1</v>
      </c>
      <c r="G327" s="123"/>
      <c r="H327" s="123"/>
      <c r="I327" s="123"/>
      <c r="J327" s="123"/>
      <c r="K327" s="123"/>
      <c r="L327" s="123"/>
      <c r="M327" s="22" t="s">
        <v>19</v>
      </c>
      <c r="N327" s="12">
        <v>17697</v>
      </c>
      <c r="O327" s="22">
        <v>4.46</v>
      </c>
      <c r="P327" s="6">
        <f t="shared" si="18"/>
        <v>78929</v>
      </c>
      <c r="Q327" s="124">
        <f t="shared" si="17"/>
        <v>184694</v>
      </c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</row>
    <row r="328" spans="1:77" ht="45" x14ac:dyDescent="0.35">
      <c r="A328" s="12">
        <v>299</v>
      </c>
      <c r="B328" s="12"/>
      <c r="C328" s="12"/>
      <c r="D328" s="21" t="s">
        <v>131</v>
      </c>
      <c r="E328" s="254"/>
      <c r="F328" s="54" t="str">
        <f t="shared" ref="F328:F362" si="19">IF(M328="высшая","В4-1",IF(M328=1,"В4-2",IF(M328=2,"В4-3","В4-4")))</f>
        <v>В4-1</v>
      </c>
      <c r="G328" s="123"/>
      <c r="H328" s="123"/>
      <c r="I328" s="123"/>
      <c r="J328" s="123"/>
      <c r="K328" s="123"/>
      <c r="L328" s="123"/>
      <c r="M328" s="22" t="s">
        <v>19</v>
      </c>
      <c r="N328" s="12">
        <v>17697</v>
      </c>
      <c r="O328" s="22">
        <v>4.46</v>
      </c>
      <c r="P328" s="6">
        <f t="shared" si="18"/>
        <v>78929</v>
      </c>
      <c r="Q328" s="124">
        <f t="shared" ref="Q328:Q358" si="20">ROUND(P328*2.34,0)</f>
        <v>184694</v>
      </c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</row>
    <row r="329" spans="1:77" ht="45" x14ac:dyDescent="0.35">
      <c r="A329" s="12">
        <v>300</v>
      </c>
      <c r="B329" s="12"/>
      <c r="C329" s="12"/>
      <c r="D329" s="21" t="s">
        <v>131</v>
      </c>
      <c r="E329" s="254"/>
      <c r="F329" s="54" t="str">
        <f t="shared" si="19"/>
        <v>В4-1</v>
      </c>
      <c r="G329" s="123"/>
      <c r="H329" s="123"/>
      <c r="I329" s="123"/>
      <c r="J329" s="123"/>
      <c r="K329" s="123"/>
      <c r="L329" s="123"/>
      <c r="M329" s="22" t="s">
        <v>19</v>
      </c>
      <c r="N329" s="12">
        <v>17697</v>
      </c>
      <c r="O329" s="22">
        <v>4.53</v>
      </c>
      <c r="P329" s="6">
        <f t="shared" si="18"/>
        <v>80167</v>
      </c>
      <c r="Q329" s="124">
        <f t="shared" si="20"/>
        <v>187591</v>
      </c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</row>
    <row r="330" spans="1:77" ht="45" x14ac:dyDescent="0.35">
      <c r="A330" s="12">
        <v>301</v>
      </c>
      <c r="B330" s="12"/>
      <c r="C330" s="12"/>
      <c r="D330" s="21" t="s">
        <v>131</v>
      </c>
      <c r="E330" s="254"/>
      <c r="F330" s="54" t="str">
        <f t="shared" si="19"/>
        <v>В4-4</v>
      </c>
      <c r="G330" s="123"/>
      <c r="H330" s="123"/>
      <c r="I330" s="123"/>
      <c r="J330" s="123"/>
      <c r="K330" s="123"/>
      <c r="L330" s="123"/>
      <c r="M330" s="22"/>
      <c r="N330" s="12">
        <v>17697</v>
      </c>
      <c r="O330" s="22">
        <v>3.45</v>
      </c>
      <c r="P330" s="6">
        <f t="shared" si="18"/>
        <v>61055</v>
      </c>
      <c r="Q330" s="124">
        <f t="shared" si="20"/>
        <v>142869</v>
      </c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</row>
    <row r="331" spans="1:77" ht="45" x14ac:dyDescent="0.35">
      <c r="A331" s="12">
        <v>303</v>
      </c>
      <c r="B331" s="12"/>
      <c r="C331" s="12"/>
      <c r="D331" s="21" t="s">
        <v>131</v>
      </c>
      <c r="E331" s="254"/>
      <c r="F331" s="54" t="str">
        <f t="shared" si="19"/>
        <v>В4-2</v>
      </c>
      <c r="G331" s="128"/>
      <c r="H331" s="128"/>
      <c r="I331" s="128"/>
      <c r="J331" s="128"/>
      <c r="K331" s="128"/>
      <c r="L331" s="128"/>
      <c r="M331" s="22">
        <v>1</v>
      </c>
      <c r="N331" s="12">
        <v>17697</v>
      </c>
      <c r="O331" s="22">
        <v>4.26</v>
      </c>
      <c r="P331" s="6">
        <f t="shared" si="18"/>
        <v>75389</v>
      </c>
      <c r="Q331" s="124">
        <f t="shared" si="20"/>
        <v>176410</v>
      </c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</row>
    <row r="332" spans="1:77" ht="45" x14ac:dyDescent="0.35">
      <c r="A332" s="12">
        <v>302</v>
      </c>
      <c r="B332" s="12"/>
      <c r="C332" s="12"/>
      <c r="D332" s="21" t="s">
        <v>131</v>
      </c>
      <c r="E332" s="257"/>
      <c r="F332" s="129" t="str">
        <f t="shared" si="19"/>
        <v>В4-4</v>
      </c>
      <c r="G332" s="130"/>
      <c r="H332" s="123"/>
      <c r="I332" s="123"/>
      <c r="J332" s="123"/>
      <c r="K332" s="123"/>
      <c r="L332" s="131"/>
      <c r="M332" s="132"/>
      <c r="N332" s="12">
        <v>17697</v>
      </c>
      <c r="O332" s="22">
        <v>3.36</v>
      </c>
      <c r="P332" s="6">
        <f t="shared" si="18"/>
        <v>59462</v>
      </c>
      <c r="Q332" s="124">
        <f t="shared" si="20"/>
        <v>139141</v>
      </c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</row>
    <row r="333" spans="1:77" ht="45" x14ac:dyDescent="0.35">
      <c r="A333" s="12">
        <v>304</v>
      </c>
      <c r="B333" s="12"/>
      <c r="C333" s="12"/>
      <c r="D333" s="21" t="s">
        <v>131</v>
      </c>
      <c r="E333" s="257"/>
      <c r="F333" s="129" t="str">
        <f t="shared" si="19"/>
        <v>В4-1</v>
      </c>
      <c r="G333" s="130"/>
      <c r="H333" s="123"/>
      <c r="I333" s="123"/>
      <c r="J333" s="123"/>
      <c r="K333" s="123"/>
      <c r="L333" s="131"/>
      <c r="M333" s="132" t="s">
        <v>19</v>
      </c>
      <c r="N333" s="12">
        <v>17697</v>
      </c>
      <c r="O333" s="22">
        <v>4.53</v>
      </c>
      <c r="P333" s="6">
        <f t="shared" si="18"/>
        <v>80167</v>
      </c>
      <c r="Q333" s="124">
        <f t="shared" si="20"/>
        <v>187591</v>
      </c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</row>
    <row r="334" spans="1:77" ht="45" x14ac:dyDescent="0.35">
      <c r="A334" s="12">
        <v>305</v>
      </c>
      <c r="B334" s="12"/>
      <c r="C334" s="12"/>
      <c r="D334" s="21" t="s">
        <v>131</v>
      </c>
      <c r="E334" s="257"/>
      <c r="F334" s="129" t="str">
        <f t="shared" si="19"/>
        <v>В4-4</v>
      </c>
      <c r="G334" s="130"/>
      <c r="H334" s="123"/>
      <c r="I334" s="123"/>
      <c r="J334" s="123"/>
      <c r="K334" s="123"/>
      <c r="L334" s="131"/>
      <c r="M334" s="132"/>
      <c r="N334" s="12">
        <v>17697</v>
      </c>
      <c r="O334" s="22">
        <v>3.45</v>
      </c>
      <c r="P334" s="6">
        <f t="shared" si="18"/>
        <v>61055</v>
      </c>
      <c r="Q334" s="124">
        <f t="shared" si="20"/>
        <v>142869</v>
      </c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</row>
    <row r="335" spans="1:77" ht="45" x14ac:dyDescent="0.35">
      <c r="A335" s="12">
        <v>306</v>
      </c>
      <c r="B335" s="12"/>
      <c r="C335" s="12"/>
      <c r="D335" s="21" t="s">
        <v>131</v>
      </c>
      <c r="E335" s="257"/>
      <c r="F335" s="129" t="str">
        <f t="shared" si="19"/>
        <v>В4-1</v>
      </c>
      <c r="G335" s="130"/>
      <c r="H335" s="123"/>
      <c r="I335" s="123"/>
      <c r="J335" s="123"/>
      <c r="K335" s="123"/>
      <c r="L335" s="131"/>
      <c r="M335" s="132" t="s">
        <v>19</v>
      </c>
      <c r="N335" s="12">
        <v>17697</v>
      </c>
      <c r="O335" s="22">
        <v>4.53</v>
      </c>
      <c r="P335" s="6">
        <f t="shared" si="18"/>
        <v>80167</v>
      </c>
      <c r="Q335" s="124">
        <f t="shared" si="20"/>
        <v>187591</v>
      </c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</row>
    <row r="336" spans="1:77" ht="45" x14ac:dyDescent="0.35">
      <c r="A336" s="12">
        <v>155</v>
      </c>
      <c r="B336" s="12"/>
      <c r="C336" s="12"/>
      <c r="D336" s="21" t="s">
        <v>131</v>
      </c>
      <c r="E336" s="257"/>
      <c r="F336" s="129" t="str">
        <f t="shared" si="19"/>
        <v>В4-1</v>
      </c>
      <c r="G336" s="123"/>
      <c r="H336" s="123"/>
      <c r="I336" s="123"/>
      <c r="J336" s="123"/>
      <c r="K336" s="123"/>
      <c r="L336" s="131"/>
      <c r="M336" s="22" t="s">
        <v>19</v>
      </c>
      <c r="N336" s="12">
        <v>17697</v>
      </c>
      <c r="O336" s="22">
        <v>4.53</v>
      </c>
      <c r="P336" s="6">
        <f t="shared" si="18"/>
        <v>80167</v>
      </c>
      <c r="Q336" s="124">
        <f t="shared" si="20"/>
        <v>187591</v>
      </c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</row>
    <row r="337" spans="1:77" ht="45" x14ac:dyDescent="0.35">
      <c r="A337" s="12">
        <v>307</v>
      </c>
      <c r="B337" s="12"/>
      <c r="C337" s="12"/>
      <c r="D337" s="21" t="s">
        <v>131</v>
      </c>
      <c r="E337" s="257"/>
      <c r="F337" s="129" t="str">
        <f t="shared" si="19"/>
        <v>В4-4</v>
      </c>
      <c r="G337" s="130"/>
      <c r="H337" s="123"/>
      <c r="I337" s="123"/>
      <c r="J337" s="123"/>
      <c r="K337" s="123"/>
      <c r="L337" s="131"/>
      <c r="M337" s="132"/>
      <c r="N337" s="12">
        <v>17697</v>
      </c>
      <c r="O337" s="22">
        <v>3.53</v>
      </c>
      <c r="P337" s="6">
        <f t="shared" si="18"/>
        <v>62470</v>
      </c>
      <c r="Q337" s="124">
        <f t="shared" si="20"/>
        <v>146180</v>
      </c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</row>
    <row r="338" spans="1:77" ht="45" x14ac:dyDescent="0.35">
      <c r="A338" s="12">
        <v>308</v>
      </c>
      <c r="B338" s="12"/>
      <c r="C338" s="12"/>
      <c r="D338" s="21" t="s">
        <v>131</v>
      </c>
      <c r="E338" s="257"/>
      <c r="F338" s="129" t="str">
        <f t="shared" si="19"/>
        <v>В4-4</v>
      </c>
      <c r="G338" s="130"/>
      <c r="H338" s="123"/>
      <c r="I338" s="123"/>
      <c r="J338" s="123"/>
      <c r="K338" s="123"/>
      <c r="L338" s="131"/>
      <c r="M338" s="132"/>
      <c r="N338" s="12">
        <v>17697</v>
      </c>
      <c r="O338" s="22">
        <v>3.53</v>
      </c>
      <c r="P338" s="6">
        <f t="shared" si="18"/>
        <v>62470</v>
      </c>
      <c r="Q338" s="124">
        <f t="shared" si="20"/>
        <v>146180</v>
      </c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</row>
    <row r="339" spans="1:77" ht="45" x14ac:dyDescent="0.35">
      <c r="A339" s="12">
        <v>309</v>
      </c>
      <c r="B339" s="12"/>
      <c r="C339" s="12"/>
      <c r="D339" s="21" t="s">
        <v>131</v>
      </c>
      <c r="E339" s="257"/>
      <c r="F339" s="129" t="str">
        <f t="shared" si="19"/>
        <v>В4-2</v>
      </c>
      <c r="G339" s="123"/>
      <c r="H339" s="123"/>
      <c r="I339" s="123"/>
      <c r="J339" s="123"/>
      <c r="K339" s="123"/>
      <c r="L339" s="131"/>
      <c r="M339" s="22">
        <v>1</v>
      </c>
      <c r="N339" s="12">
        <v>17697</v>
      </c>
      <c r="O339" s="22">
        <v>4.41</v>
      </c>
      <c r="P339" s="6">
        <f t="shared" si="18"/>
        <v>78044</v>
      </c>
      <c r="Q339" s="124">
        <f t="shared" si="20"/>
        <v>182623</v>
      </c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</row>
    <row r="340" spans="1:77" ht="45" x14ac:dyDescent="0.35">
      <c r="A340" s="12">
        <v>311</v>
      </c>
      <c r="B340" s="12"/>
      <c r="C340" s="12"/>
      <c r="D340" s="21" t="s">
        <v>131</v>
      </c>
      <c r="E340" s="257"/>
      <c r="F340" s="129" t="str">
        <f t="shared" si="19"/>
        <v>В4-4</v>
      </c>
      <c r="G340" s="123"/>
      <c r="H340" s="123"/>
      <c r="I340" s="123"/>
      <c r="J340" s="123"/>
      <c r="K340" s="123"/>
      <c r="L340" s="131"/>
      <c r="M340" s="22"/>
      <c r="N340" s="12">
        <v>17697</v>
      </c>
      <c r="O340" s="22">
        <v>3.49</v>
      </c>
      <c r="P340" s="6">
        <f t="shared" si="18"/>
        <v>61763</v>
      </c>
      <c r="Q340" s="124">
        <f t="shared" si="20"/>
        <v>144525</v>
      </c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</row>
    <row r="341" spans="1:77" ht="45" x14ac:dyDescent="0.35">
      <c r="A341" s="12">
        <v>313</v>
      </c>
      <c r="B341" s="12"/>
      <c r="C341" s="12"/>
      <c r="D341" s="21" t="s">
        <v>131</v>
      </c>
      <c r="E341" s="257"/>
      <c r="F341" s="129" t="str">
        <f t="shared" si="19"/>
        <v>В4-4</v>
      </c>
      <c r="G341" s="130"/>
      <c r="H341" s="123"/>
      <c r="I341" s="123"/>
      <c r="J341" s="123"/>
      <c r="K341" s="123"/>
      <c r="L341" s="131"/>
      <c r="M341" s="132"/>
      <c r="N341" s="12">
        <v>17697</v>
      </c>
      <c r="O341" s="22">
        <v>3.45</v>
      </c>
      <c r="P341" s="6">
        <f t="shared" si="18"/>
        <v>61055</v>
      </c>
      <c r="Q341" s="124">
        <f t="shared" si="20"/>
        <v>142869</v>
      </c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</row>
    <row r="342" spans="1:77" ht="45" x14ac:dyDescent="0.35">
      <c r="A342" s="12">
        <v>314</v>
      </c>
      <c r="B342" s="12"/>
      <c r="C342" s="12"/>
      <c r="D342" s="21" t="s">
        <v>131</v>
      </c>
      <c r="E342" s="257"/>
      <c r="F342" s="129" t="str">
        <f t="shared" si="19"/>
        <v>В4-2</v>
      </c>
      <c r="G342" s="130"/>
      <c r="H342" s="123"/>
      <c r="I342" s="123"/>
      <c r="J342" s="123"/>
      <c r="K342" s="123"/>
      <c r="L342" s="131"/>
      <c r="M342" s="132">
        <v>1</v>
      </c>
      <c r="N342" s="12">
        <v>17697</v>
      </c>
      <c r="O342" s="22">
        <v>4.12</v>
      </c>
      <c r="P342" s="6">
        <f t="shared" si="18"/>
        <v>72912</v>
      </c>
      <c r="Q342" s="124">
        <f t="shared" si="20"/>
        <v>170614</v>
      </c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</row>
    <row r="343" spans="1:77" ht="45" x14ac:dyDescent="0.35">
      <c r="A343" s="12">
        <v>312</v>
      </c>
      <c r="B343" s="12"/>
      <c r="C343" s="12"/>
      <c r="D343" s="21" t="s">
        <v>131</v>
      </c>
      <c r="E343" s="257"/>
      <c r="F343" s="129" t="str">
        <f t="shared" si="19"/>
        <v>В4-4</v>
      </c>
      <c r="G343" s="130"/>
      <c r="H343" s="123"/>
      <c r="I343" s="123"/>
      <c r="J343" s="123"/>
      <c r="K343" s="123"/>
      <c r="L343" s="131"/>
      <c r="M343" s="132"/>
      <c r="N343" s="12">
        <v>17697</v>
      </c>
      <c r="O343" s="22">
        <v>3.41</v>
      </c>
      <c r="P343" s="6">
        <f t="shared" si="18"/>
        <v>60347</v>
      </c>
      <c r="Q343" s="124">
        <f t="shared" si="20"/>
        <v>141212</v>
      </c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</row>
    <row r="344" spans="1:77" ht="45" x14ac:dyDescent="0.35">
      <c r="A344" s="12">
        <v>310</v>
      </c>
      <c r="B344" s="12"/>
      <c r="C344" s="12"/>
      <c r="D344" s="21" t="s">
        <v>131</v>
      </c>
      <c r="E344" s="257"/>
      <c r="F344" s="129" t="str">
        <f t="shared" si="19"/>
        <v>В4-4</v>
      </c>
      <c r="G344" s="123"/>
      <c r="H344" s="123"/>
      <c r="I344" s="123"/>
      <c r="J344" s="123"/>
      <c r="K344" s="123"/>
      <c r="L344" s="131"/>
      <c r="M344" s="22"/>
      <c r="N344" s="12">
        <v>17697</v>
      </c>
      <c r="O344" s="22">
        <v>3.41</v>
      </c>
      <c r="P344" s="6">
        <f t="shared" si="18"/>
        <v>60347</v>
      </c>
      <c r="Q344" s="124">
        <f t="shared" si="20"/>
        <v>141212</v>
      </c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</row>
    <row r="345" spans="1:77" ht="45" x14ac:dyDescent="0.35">
      <c r="A345" s="12">
        <v>316</v>
      </c>
      <c r="B345" s="12"/>
      <c r="C345" s="12"/>
      <c r="D345" s="21" t="s">
        <v>131</v>
      </c>
      <c r="E345" s="257"/>
      <c r="F345" s="129" t="str">
        <f t="shared" si="19"/>
        <v>В4-4</v>
      </c>
      <c r="G345" s="130"/>
      <c r="H345" s="123"/>
      <c r="I345" s="123"/>
      <c r="J345" s="123"/>
      <c r="K345" s="123"/>
      <c r="L345" s="131"/>
      <c r="M345" s="132"/>
      <c r="N345" s="12">
        <v>17697</v>
      </c>
      <c r="O345" s="22">
        <v>3.45</v>
      </c>
      <c r="P345" s="6">
        <f t="shared" si="18"/>
        <v>61055</v>
      </c>
      <c r="Q345" s="124">
        <f t="shared" si="20"/>
        <v>142869</v>
      </c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</row>
    <row r="346" spans="1:77" ht="45" x14ac:dyDescent="0.35">
      <c r="A346" s="12">
        <v>317</v>
      </c>
      <c r="B346" s="12"/>
      <c r="C346" s="12"/>
      <c r="D346" s="21" t="s">
        <v>131</v>
      </c>
      <c r="E346" s="257"/>
      <c r="F346" s="129" t="str">
        <f t="shared" si="19"/>
        <v>В4-4</v>
      </c>
      <c r="G346" s="130"/>
      <c r="H346" s="123"/>
      <c r="I346" s="123"/>
      <c r="J346" s="123"/>
      <c r="K346" s="123"/>
      <c r="L346" s="131"/>
      <c r="M346" s="132"/>
      <c r="N346" s="12">
        <v>17697</v>
      </c>
      <c r="O346" s="22">
        <v>3.73</v>
      </c>
      <c r="P346" s="6">
        <f t="shared" si="18"/>
        <v>66010</v>
      </c>
      <c r="Q346" s="124">
        <f t="shared" si="20"/>
        <v>154463</v>
      </c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</row>
    <row r="347" spans="1:77" ht="45" x14ac:dyDescent="0.35">
      <c r="A347" s="12">
        <v>319</v>
      </c>
      <c r="B347" s="12"/>
      <c r="C347" s="12"/>
      <c r="D347" s="21" t="s">
        <v>131</v>
      </c>
      <c r="E347" s="257"/>
      <c r="F347" s="129" t="str">
        <f t="shared" si="19"/>
        <v>В4-1</v>
      </c>
      <c r="G347" s="123"/>
      <c r="H347" s="123"/>
      <c r="I347" s="123"/>
      <c r="J347" s="123"/>
      <c r="K347" s="123"/>
      <c r="L347" s="131"/>
      <c r="M347" s="22" t="s">
        <v>19</v>
      </c>
      <c r="N347" s="12">
        <v>17697</v>
      </c>
      <c r="O347" s="22">
        <v>4.4000000000000004</v>
      </c>
      <c r="P347" s="6">
        <f t="shared" si="18"/>
        <v>77867</v>
      </c>
      <c r="Q347" s="124">
        <f t="shared" si="20"/>
        <v>182209</v>
      </c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</row>
    <row r="348" spans="1:77" ht="45" x14ac:dyDescent="0.35">
      <c r="A348" s="12">
        <v>318</v>
      </c>
      <c r="B348" s="12"/>
      <c r="C348" s="12"/>
      <c r="D348" s="21" t="s">
        <v>131</v>
      </c>
      <c r="E348" s="257"/>
      <c r="F348" s="129" t="str">
        <f t="shared" si="19"/>
        <v>В4-4</v>
      </c>
      <c r="G348" s="130"/>
      <c r="H348" s="123"/>
      <c r="I348" s="123"/>
      <c r="J348" s="123"/>
      <c r="K348" s="123"/>
      <c r="L348" s="131"/>
      <c r="M348" s="132"/>
      <c r="N348" s="12">
        <v>17697</v>
      </c>
      <c r="O348" s="22">
        <v>3.41</v>
      </c>
      <c r="P348" s="6">
        <f t="shared" si="18"/>
        <v>60347</v>
      </c>
      <c r="Q348" s="124">
        <f t="shared" si="20"/>
        <v>141212</v>
      </c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</row>
    <row r="349" spans="1:77" ht="45" x14ac:dyDescent="0.35">
      <c r="A349" s="12">
        <v>320</v>
      </c>
      <c r="B349" s="12"/>
      <c r="C349" s="12"/>
      <c r="D349" s="21" t="s">
        <v>131</v>
      </c>
      <c r="E349" s="257"/>
      <c r="F349" s="129" t="str">
        <f t="shared" si="19"/>
        <v>В4-4</v>
      </c>
      <c r="G349" s="130"/>
      <c r="H349" s="123"/>
      <c r="I349" s="123"/>
      <c r="J349" s="123"/>
      <c r="K349" s="123"/>
      <c r="L349" s="131"/>
      <c r="M349" s="132"/>
      <c r="N349" s="12">
        <v>17697</v>
      </c>
      <c r="O349" s="22">
        <v>3.53</v>
      </c>
      <c r="P349" s="6">
        <f t="shared" si="18"/>
        <v>62470</v>
      </c>
      <c r="Q349" s="124">
        <f t="shared" si="20"/>
        <v>146180</v>
      </c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</row>
    <row r="350" spans="1:77" ht="45" x14ac:dyDescent="0.35">
      <c r="A350" s="12">
        <v>321</v>
      </c>
      <c r="B350" s="12"/>
      <c r="C350" s="12"/>
      <c r="D350" s="21" t="s">
        <v>131</v>
      </c>
      <c r="E350" s="257"/>
      <c r="F350" s="129" t="str">
        <f t="shared" si="19"/>
        <v>В4-3</v>
      </c>
      <c r="G350" s="130"/>
      <c r="H350" s="123"/>
      <c r="I350" s="123"/>
      <c r="J350" s="123"/>
      <c r="K350" s="123"/>
      <c r="L350" s="131"/>
      <c r="M350" s="132">
        <v>2</v>
      </c>
      <c r="N350" s="12">
        <v>17697</v>
      </c>
      <c r="O350" s="22">
        <v>3.98</v>
      </c>
      <c r="P350" s="6">
        <f t="shared" si="18"/>
        <v>70434</v>
      </c>
      <c r="Q350" s="124">
        <f t="shared" si="20"/>
        <v>164816</v>
      </c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</row>
    <row r="351" spans="1:77" ht="45" x14ac:dyDescent="0.35">
      <c r="A351" s="12">
        <v>322</v>
      </c>
      <c r="B351" s="12"/>
      <c r="C351" s="12"/>
      <c r="D351" s="21" t="s">
        <v>131</v>
      </c>
      <c r="E351" s="257"/>
      <c r="F351" s="129" t="str">
        <f t="shared" si="19"/>
        <v>В4-1</v>
      </c>
      <c r="G351" s="130"/>
      <c r="H351" s="123"/>
      <c r="I351" s="123"/>
      <c r="J351" s="123"/>
      <c r="K351" s="123"/>
      <c r="L351" s="131"/>
      <c r="M351" s="132" t="s">
        <v>19</v>
      </c>
      <c r="N351" s="12">
        <v>17697</v>
      </c>
      <c r="O351" s="22">
        <v>4.53</v>
      </c>
      <c r="P351" s="6">
        <f t="shared" si="18"/>
        <v>80167</v>
      </c>
      <c r="Q351" s="124">
        <f t="shared" si="20"/>
        <v>187591</v>
      </c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</row>
    <row r="352" spans="1:77" ht="45" x14ac:dyDescent="0.35">
      <c r="A352" s="12">
        <v>323</v>
      </c>
      <c r="B352" s="12"/>
      <c r="C352" s="12"/>
      <c r="D352" s="21" t="s">
        <v>131</v>
      </c>
      <c r="E352" s="257"/>
      <c r="F352" s="129" t="str">
        <f t="shared" si="19"/>
        <v>В4-4</v>
      </c>
      <c r="G352" s="130"/>
      <c r="H352" s="123"/>
      <c r="I352" s="123"/>
      <c r="J352" s="123"/>
      <c r="K352" s="123"/>
      <c r="L352" s="131"/>
      <c r="M352" s="132"/>
      <c r="N352" s="12">
        <v>17697</v>
      </c>
      <c r="O352" s="22">
        <v>3.69</v>
      </c>
      <c r="P352" s="6">
        <f t="shared" si="18"/>
        <v>65302</v>
      </c>
      <c r="Q352" s="124">
        <f t="shared" si="20"/>
        <v>152807</v>
      </c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</row>
    <row r="353" spans="1:77" ht="45" x14ac:dyDescent="0.35">
      <c r="A353" s="12">
        <v>324</v>
      </c>
      <c r="B353" s="12"/>
      <c r="C353" s="12"/>
      <c r="D353" s="21" t="s">
        <v>131</v>
      </c>
      <c r="E353" s="257"/>
      <c r="F353" s="129" t="str">
        <f t="shared" si="19"/>
        <v>В4-4</v>
      </c>
      <c r="G353" s="130"/>
      <c r="H353" s="123"/>
      <c r="I353" s="123"/>
      <c r="J353" s="123"/>
      <c r="K353" s="123"/>
      <c r="L353" s="131"/>
      <c r="M353" s="132"/>
      <c r="N353" s="12">
        <v>17697</v>
      </c>
      <c r="O353" s="22">
        <v>3.73</v>
      </c>
      <c r="P353" s="6">
        <f t="shared" si="18"/>
        <v>66010</v>
      </c>
      <c r="Q353" s="124">
        <f t="shared" si="20"/>
        <v>154463</v>
      </c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</row>
    <row r="354" spans="1:77" ht="45" x14ac:dyDescent="0.35">
      <c r="A354" s="12">
        <v>325</v>
      </c>
      <c r="B354" s="12"/>
      <c r="C354" s="12"/>
      <c r="D354" s="21" t="s">
        <v>131</v>
      </c>
      <c r="E354" s="257"/>
      <c r="F354" s="129" t="str">
        <f t="shared" si="19"/>
        <v>В4-1</v>
      </c>
      <c r="G354" s="130"/>
      <c r="H354" s="123"/>
      <c r="I354" s="123"/>
      <c r="J354" s="123"/>
      <c r="K354" s="123"/>
      <c r="L354" s="131"/>
      <c r="M354" s="132" t="s">
        <v>19</v>
      </c>
      <c r="N354" s="12">
        <v>17697</v>
      </c>
      <c r="O354" s="22">
        <v>4.53</v>
      </c>
      <c r="P354" s="6">
        <f t="shared" si="18"/>
        <v>80167</v>
      </c>
      <c r="Q354" s="124">
        <f t="shared" si="20"/>
        <v>187591</v>
      </c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</row>
    <row r="355" spans="1:77" ht="45" x14ac:dyDescent="0.35">
      <c r="A355" s="12">
        <v>327</v>
      </c>
      <c r="B355" s="12"/>
      <c r="C355" s="12"/>
      <c r="D355" s="21" t="s">
        <v>131</v>
      </c>
      <c r="E355" s="257"/>
      <c r="F355" s="129" t="str">
        <f t="shared" si="19"/>
        <v>В4-1</v>
      </c>
      <c r="G355" s="130"/>
      <c r="H355" s="123"/>
      <c r="I355" s="123"/>
      <c r="J355" s="123"/>
      <c r="K355" s="123"/>
      <c r="L355" s="131"/>
      <c r="M355" s="132" t="s">
        <v>19</v>
      </c>
      <c r="N355" s="12">
        <v>17697</v>
      </c>
      <c r="O355" s="22">
        <v>4.4000000000000004</v>
      </c>
      <c r="P355" s="6">
        <f t="shared" si="18"/>
        <v>77867</v>
      </c>
      <c r="Q355" s="124">
        <f t="shared" si="20"/>
        <v>182209</v>
      </c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</row>
    <row r="356" spans="1:77" ht="45" x14ac:dyDescent="0.35">
      <c r="A356" s="12">
        <v>328</v>
      </c>
      <c r="B356" s="12"/>
      <c r="C356" s="12"/>
      <c r="D356" s="21" t="s">
        <v>131</v>
      </c>
      <c r="E356" s="257"/>
      <c r="F356" s="129" t="str">
        <f t="shared" si="19"/>
        <v>В4-1</v>
      </c>
      <c r="G356" s="130"/>
      <c r="H356" s="123"/>
      <c r="I356" s="123"/>
      <c r="J356" s="123"/>
      <c r="K356" s="123"/>
      <c r="L356" s="131"/>
      <c r="M356" s="132" t="s">
        <v>19</v>
      </c>
      <c r="N356" s="12">
        <v>17697</v>
      </c>
      <c r="O356" s="22">
        <v>4.53</v>
      </c>
      <c r="P356" s="6">
        <f t="shared" si="18"/>
        <v>80167</v>
      </c>
      <c r="Q356" s="124">
        <f t="shared" si="20"/>
        <v>187591</v>
      </c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</row>
    <row r="357" spans="1:77" ht="45" x14ac:dyDescent="0.35">
      <c r="A357" s="12">
        <v>330</v>
      </c>
      <c r="B357" s="12"/>
      <c r="C357" s="12"/>
      <c r="D357" s="21" t="s">
        <v>131</v>
      </c>
      <c r="E357" s="257"/>
      <c r="F357" s="129" t="str">
        <f t="shared" si="19"/>
        <v>В4-4</v>
      </c>
      <c r="G357" s="130"/>
      <c r="H357" s="123"/>
      <c r="I357" s="123"/>
      <c r="J357" s="123"/>
      <c r="K357" s="123"/>
      <c r="L357" s="131"/>
      <c r="M357" s="132"/>
      <c r="N357" s="12">
        <v>17697</v>
      </c>
      <c r="O357" s="22">
        <v>3.41</v>
      </c>
      <c r="P357" s="6">
        <f t="shared" si="18"/>
        <v>60347</v>
      </c>
      <c r="Q357" s="124">
        <f t="shared" si="20"/>
        <v>141212</v>
      </c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</row>
    <row r="358" spans="1:77" ht="45" x14ac:dyDescent="0.35">
      <c r="A358" s="12">
        <v>331</v>
      </c>
      <c r="B358" s="12"/>
      <c r="C358" s="12"/>
      <c r="D358" s="21" t="s">
        <v>131</v>
      </c>
      <c r="E358" s="254"/>
      <c r="F358" s="129" t="str">
        <f t="shared" si="19"/>
        <v>В4-1</v>
      </c>
      <c r="G358" s="130"/>
      <c r="H358" s="123"/>
      <c r="I358" s="123"/>
      <c r="J358" s="123"/>
      <c r="K358" s="123"/>
      <c r="L358" s="131"/>
      <c r="M358" s="132" t="s">
        <v>19</v>
      </c>
      <c r="N358" s="12">
        <v>17697</v>
      </c>
      <c r="O358" s="22">
        <v>4.46</v>
      </c>
      <c r="P358" s="6">
        <f t="shared" si="18"/>
        <v>78929</v>
      </c>
      <c r="Q358" s="124">
        <f t="shared" si="20"/>
        <v>184694</v>
      </c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</row>
    <row r="359" spans="1:77" ht="45" x14ac:dyDescent="0.35">
      <c r="A359" s="12">
        <v>331</v>
      </c>
      <c r="B359" s="12"/>
      <c r="C359" s="12"/>
      <c r="D359" s="21" t="s">
        <v>131</v>
      </c>
      <c r="E359" s="254"/>
      <c r="F359" s="129" t="str">
        <f t="shared" ref="F359:F361" si="21">IF(M359="высшая","В4-1",IF(M359=1,"В4-2",IF(M359=2,"В4-3","В4-4")))</f>
        <v>В4-1</v>
      </c>
      <c r="G359" s="130"/>
      <c r="H359" s="123"/>
      <c r="I359" s="123"/>
      <c r="J359" s="123"/>
      <c r="K359" s="123"/>
      <c r="L359" s="131"/>
      <c r="M359" s="132" t="s">
        <v>19</v>
      </c>
      <c r="N359" s="12">
        <v>17697</v>
      </c>
      <c r="O359" s="22">
        <v>4.46</v>
      </c>
      <c r="P359" s="6">
        <f t="shared" ref="P359:P361" si="22">ROUND(N359*O359,0)</f>
        <v>78929</v>
      </c>
      <c r="Q359" s="124">
        <f t="shared" ref="Q359:Q362" si="23">ROUND(P359*2.34,0)</f>
        <v>184694</v>
      </c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</row>
    <row r="360" spans="1:77" ht="45" x14ac:dyDescent="0.35">
      <c r="A360" s="12">
        <v>331</v>
      </c>
      <c r="B360" s="12"/>
      <c r="C360" s="12"/>
      <c r="D360" s="21" t="s">
        <v>175</v>
      </c>
      <c r="E360" s="254"/>
      <c r="F360" s="129" t="str">
        <f t="shared" si="21"/>
        <v>В4-1</v>
      </c>
      <c r="G360" s="130"/>
      <c r="H360" s="123"/>
      <c r="I360" s="123"/>
      <c r="J360" s="123"/>
      <c r="K360" s="123"/>
      <c r="L360" s="131"/>
      <c r="M360" s="132" t="s">
        <v>19</v>
      </c>
      <c r="N360" s="12">
        <v>17697</v>
      </c>
      <c r="O360" s="22">
        <v>4.46</v>
      </c>
      <c r="P360" s="6">
        <f t="shared" si="22"/>
        <v>78929</v>
      </c>
      <c r="Q360" s="124">
        <f t="shared" si="23"/>
        <v>184694</v>
      </c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</row>
    <row r="361" spans="1:77" ht="56.25" x14ac:dyDescent="0.35">
      <c r="A361" s="12">
        <v>331</v>
      </c>
      <c r="B361" s="12"/>
      <c r="C361" s="12"/>
      <c r="D361" s="21" t="s">
        <v>176</v>
      </c>
      <c r="E361" s="254"/>
      <c r="F361" s="129" t="str">
        <f t="shared" si="21"/>
        <v>В4-1</v>
      </c>
      <c r="G361" s="130"/>
      <c r="H361" s="123"/>
      <c r="I361" s="123"/>
      <c r="J361" s="123"/>
      <c r="K361" s="123"/>
      <c r="L361" s="131"/>
      <c r="M361" s="132" t="s">
        <v>19</v>
      </c>
      <c r="N361" s="12">
        <v>17697</v>
      </c>
      <c r="O361" s="22">
        <v>4.46</v>
      </c>
      <c r="P361" s="6">
        <f t="shared" si="22"/>
        <v>78929</v>
      </c>
      <c r="Q361" s="124">
        <f t="shared" si="23"/>
        <v>184694</v>
      </c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</row>
    <row r="362" spans="1:77" ht="24.75" x14ac:dyDescent="0.35">
      <c r="A362" s="12">
        <v>332</v>
      </c>
      <c r="B362" s="12"/>
      <c r="C362" s="12"/>
      <c r="D362" s="13" t="s">
        <v>174</v>
      </c>
      <c r="E362" s="255"/>
      <c r="F362" s="54" t="str">
        <f t="shared" si="19"/>
        <v>В4-1</v>
      </c>
      <c r="G362" s="123"/>
      <c r="H362" s="123"/>
      <c r="I362" s="123"/>
      <c r="J362" s="123"/>
      <c r="K362" s="123"/>
      <c r="L362" s="123"/>
      <c r="M362" s="22" t="s">
        <v>19</v>
      </c>
      <c r="N362" s="12">
        <v>17697</v>
      </c>
      <c r="O362" s="22">
        <v>4.53</v>
      </c>
      <c r="P362" s="6">
        <f t="shared" si="18"/>
        <v>80167</v>
      </c>
      <c r="Q362" s="124">
        <f t="shared" si="23"/>
        <v>187591</v>
      </c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</row>
    <row r="363" spans="1:77" x14ac:dyDescent="0.35">
      <c r="A363" s="9"/>
      <c r="B363" s="9"/>
      <c r="C363" s="9"/>
      <c r="D363" s="17"/>
      <c r="E363" s="18"/>
      <c r="F363" s="9"/>
      <c r="G363" s="133"/>
      <c r="H363" s="133"/>
      <c r="I363" s="133"/>
      <c r="J363" s="133"/>
      <c r="K363" s="133"/>
      <c r="L363" s="133"/>
      <c r="M363" s="7"/>
      <c r="N363" s="9"/>
      <c r="O363" s="9"/>
      <c r="P363" s="9"/>
      <c r="Q363" s="9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</row>
    <row r="364" spans="1:77" x14ac:dyDescent="0.35">
      <c r="A364" s="9"/>
      <c r="B364" s="9"/>
      <c r="C364" s="9"/>
      <c r="G364" s="102"/>
      <c r="H364" s="102"/>
      <c r="I364" s="102"/>
      <c r="J364" s="102"/>
      <c r="K364" s="102"/>
      <c r="L364" s="102"/>
      <c r="N364" s="9"/>
      <c r="O364" s="9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</row>
    <row r="365" spans="1:77" x14ac:dyDescent="0.35">
      <c r="A365" s="9"/>
      <c r="B365" s="9"/>
      <c r="C365" s="9"/>
      <c r="E365" s="20"/>
      <c r="F365" s="9"/>
      <c r="N365" s="19"/>
      <c r="O365" s="19"/>
      <c r="P365" s="19"/>
      <c r="Q365" s="19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</row>
    <row r="366" spans="1:77" x14ac:dyDescent="0.35">
      <c r="F366" s="9"/>
      <c r="G366" s="134"/>
      <c r="M366" s="7" t="s">
        <v>18</v>
      </c>
      <c r="N366" s="19"/>
      <c r="O366" s="19"/>
      <c r="P366" s="19"/>
      <c r="Q366" s="19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</row>
    <row r="367" spans="1:77" x14ac:dyDescent="0.35">
      <c r="A367" s="9"/>
      <c r="B367" s="9"/>
      <c r="C367" s="9"/>
      <c r="F367" s="9"/>
      <c r="M367" s="7" t="s">
        <v>18</v>
      </c>
      <c r="N367" s="19"/>
      <c r="O367" s="19"/>
      <c r="P367" s="19"/>
      <c r="Q367" s="19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</row>
    <row r="368" spans="1:77" x14ac:dyDescent="0.35">
      <c r="A368" s="9"/>
      <c r="B368" s="9"/>
      <c r="C368" s="9"/>
      <c r="M368" s="8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</row>
    <row r="369" spans="1:77" x14ac:dyDescent="0.35">
      <c r="A369" s="9"/>
      <c r="B369" s="9"/>
      <c r="C369" s="9"/>
      <c r="D369" s="17"/>
      <c r="E369" s="17"/>
      <c r="F369" s="9"/>
      <c r="M369" s="8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</row>
    <row r="370" spans="1:77" x14ac:dyDescent="0.35">
      <c r="A370" s="9"/>
      <c r="B370" s="9"/>
      <c r="C370" s="9"/>
      <c r="D370" s="17"/>
      <c r="E370" s="17"/>
      <c r="F370" s="9"/>
      <c r="M370" s="8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</row>
    <row r="371" spans="1:77" x14ac:dyDescent="0.35">
      <c r="A371" s="9"/>
      <c r="B371" s="9"/>
      <c r="C371" s="9"/>
      <c r="D371" s="17"/>
      <c r="E371" s="17"/>
      <c r="F371" s="9"/>
      <c r="M371" s="8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</row>
    <row r="372" spans="1:77" x14ac:dyDescent="0.35">
      <c r="A372" s="9"/>
      <c r="B372" s="9"/>
      <c r="C372" s="9"/>
      <c r="D372" s="17"/>
      <c r="E372" s="17"/>
      <c r="F372" s="9"/>
      <c r="M372" s="8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</row>
    <row r="373" spans="1:77" x14ac:dyDescent="0.35">
      <c r="A373" s="9"/>
      <c r="B373" s="9"/>
      <c r="C373" s="9"/>
      <c r="D373" s="17"/>
      <c r="E373" s="17"/>
      <c r="F373" s="9"/>
      <c r="M373" s="8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</row>
    <row r="374" spans="1:77" x14ac:dyDescent="0.35">
      <c r="A374" s="9"/>
      <c r="B374" s="9"/>
      <c r="C374" s="9"/>
      <c r="D374" s="17"/>
      <c r="E374" s="17"/>
      <c r="F374" s="9"/>
      <c r="M374" s="8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</row>
    <row r="375" spans="1:77" x14ac:dyDescent="0.35">
      <c r="A375" s="9"/>
      <c r="B375" s="9"/>
      <c r="C375" s="9"/>
      <c r="D375" s="17"/>
      <c r="E375" s="17"/>
      <c r="F375" s="9"/>
      <c r="M375" s="8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</row>
    <row r="376" spans="1:77" x14ac:dyDescent="0.35">
      <c r="A376" s="9"/>
      <c r="B376" s="9"/>
      <c r="C376" s="9"/>
      <c r="D376" s="17"/>
      <c r="E376" s="17"/>
      <c r="F376" s="9"/>
      <c r="M376" s="8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</row>
    <row r="377" spans="1:77" x14ac:dyDescent="0.35">
      <c r="A377" s="9"/>
      <c r="B377" s="9"/>
      <c r="C377" s="9"/>
      <c r="D377" s="17"/>
      <c r="E377" s="17"/>
      <c r="F377" s="9"/>
      <c r="M377" s="8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</row>
    <row r="378" spans="1:77" x14ac:dyDescent="0.35">
      <c r="A378" s="9"/>
      <c r="B378" s="9"/>
      <c r="C378" s="9"/>
      <c r="D378" s="17"/>
      <c r="E378" s="17"/>
      <c r="F378" s="9"/>
      <c r="M378" s="8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</row>
    <row r="379" spans="1:77" x14ac:dyDescent="0.35">
      <c r="A379" s="9"/>
      <c r="B379" s="9"/>
      <c r="C379" s="9"/>
      <c r="D379" s="17"/>
      <c r="E379" s="17"/>
      <c r="F379" s="9"/>
      <c r="M379" s="8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</row>
    <row r="380" spans="1:77" x14ac:dyDescent="0.35">
      <c r="A380" s="9"/>
      <c r="B380" s="9"/>
      <c r="C380" s="9"/>
      <c r="D380" s="17"/>
      <c r="E380" s="17"/>
      <c r="F380" s="9"/>
      <c r="M380" s="8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</row>
    <row r="381" spans="1:77" x14ac:dyDescent="0.35">
      <c r="A381" s="9"/>
      <c r="B381" s="9"/>
      <c r="C381" s="9"/>
      <c r="D381" s="17"/>
      <c r="E381" s="17"/>
      <c r="F381" s="9"/>
      <c r="M381" s="8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</row>
    <row r="382" spans="1:77" x14ac:dyDescent="0.35">
      <c r="A382" s="9"/>
      <c r="B382" s="9"/>
      <c r="C382" s="9"/>
      <c r="D382" s="17"/>
      <c r="E382" s="17"/>
      <c r="F382" s="9"/>
      <c r="M382" s="8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</row>
    <row r="383" spans="1:77" x14ac:dyDescent="0.35">
      <c r="A383" s="9"/>
      <c r="B383" s="9"/>
      <c r="C383" s="9"/>
      <c r="D383" s="17"/>
      <c r="E383" s="17"/>
      <c r="F383" s="9"/>
      <c r="M383" s="8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</row>
    <row r="384" spans="1:77" x14ac:dyDescent="0.35">
      <c r="A384" s="9"/>
      <c r="B384" s="9"/>
      <c r="C384" s="9"/>
      <c r="D384" s="17"/>
      <c r="E384" s="17"/>
      <c r="F384" s="9"/>
      <c r="M384" s="8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</row>
    <row r="385" spans="1:77" x14ac:dyDescent="0.35">
      <c r="A385" s="9"/>
      <c r="B385" s="9"/>
      <c r="C385" s="9"/>
      <c r="D385" s="17"/>
      <c r="E385" s="17"/>
      <c r="F385" s="9"/>
      <c r="M385" s="8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</row>
    <row r="386" spans="1:77" x14ac:dyDescent="0.35">
      <c r="A386" s="9"/>
      <c r="B386" s="9"/>
      <c r="C386" s="9"/>
      <c r="D386" s="17"/>
      <c r="E386" s="17"/>
      <c r="F386" s="9"/>
      <c r="M386" s="8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</row>
    <row r="387" spans="1:77" x14ac:dyDescent="0.35">
      <c r="A387" s="9"/>
      <c r="B387" s="9"/>
      <c r="C387" s="9"/>
      <c r="D387" s="17"/>
      <c r="E387" s="17"/>
      <c r="F387" s="9"/>
      <c r="M387" s="8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</row>
    <row r="388" spans="1:77" x14ac:dyDescent="0.35">
      <c r="A388" s="9"/>
      <c r="B388" s="9"/>
      <c r="C388" s="9"/>
      <c r="D388" s="17"/>
      <c r="E388" s="17"/>
      <c r="F388" s="9"/>
      <c r="M388" s="8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</row>
    <row r="389" spans="1:77" x14ac:dyDescent="0.35">
      <c r="A389" s="9"/>
      <c r="B389" s="9"/>
      <c r="C389" s="9"/>
      <c r="D389" s="17"/>
      <c r="E389" s="17"/>
      <c r="F389" s="9"/>
      <c r="M389" s="8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</row>
    <row r="390" spans="1:77" x14ac:dyDescent="0.35">
      <c r="A390" s="9"/>
      <c r="B390" s="9"/>
      <c r="C390" s="9"/>
      <c r="D390" s="17"/>
      <c r="E390" s="17"/>
      <c r="F390" s="9"/>
      <c r="M390" s="8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</row>
    <row r="391" spans="1:77" x14ac:dyDescent="0.35">
      <c r="A391" s="9"/>
      <c r="B391" s="9"/>
      <c r="C391" s="9"/>
      <c r="D391" s="17"/>
      <c r="E391" s="17"/>
      <c r="F391" s="9"/>
      <c r="M391" s="8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</row>
    <row r="392" spans="1:77" x14ac:dyDescent="0.35">
      <c r="A392" s="9"/>
      <c r="B392" s="9"/>
      <c r="C392" s="9"/>
      <c r="D392" s="17"/>
      <c r="E392" s="17"/>
      <c r="F392" s="9"/>
      <c r="M392" s="8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</row>
    <row r="393" spans="1:77" x14ac:dyDescent="0.35">
      <c r="A393" s="9"/>
      <c r="B393" s="9"/>
      <c r="C393" s="9"/>
      <c r="D393" s="17"/>
      <c r="E393" s="17"/>
      <c r="F393" s="9"/>
      <c r="M393" s="8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</row>
    <row r="394" spans="1:77" x14ac:dyDescent="0.35">
      <c r="A394" s="9"/>
      <c r="B394" s="9"/>
      <c r="C394" s="9"/>
      <c r="D394" s="17"/>
      <c r="E394" s="17"/>
      <c r="F394" s="9"/>
      <c r="M394" s="8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</row>
    <row r="395" spans="1:77" x14ac:dyDescent="0.35">
      <c r="A395" s="9"/>
      <c r="B395" s="9"/>
      <c r="C395" s="9"/>
      <c r="D395" s="17"/>
      <c r="E395" s="17"/>
      <c r="F395" s="9"/>
      <c r="M395" s="8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</row>
    <row r="396" spans="1:77" x14ac:dyDescent="0.35">
      <c r="A396" s="9"/>
      <c r="B396" s="9"/>
      <c r="C396" s="9"/>
      <c r="D396" s="17"/>
      <c r="E396" s="17"/>
      <c r="F396" s="9"/>
      <c r="M396" s="8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</row>
    <row r="397" spans="1:77" x14ac:dyDescent="0.35">
      <c r="A397" s="9"/>
      <c r="B397" s="9"/>
      <c r="C397" s="9"/>
      <c r="D397" s="17"/>
      <c r="E397" s="17"/>
      <c r="F397" s="9"/>
      <c r="M397" s="8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</row>
    <row r="398" spans="1:77" x14ac:dyDescent="0.35">
      <c r="A398" s="9"/>
      <c r="B398" s="9"/>
      <c r="C398" s="9"/>
      <c r="D398" s="17"/>
      <c r="E398" s="17"/>
      <c r="F398" s="9"/>
      <c r="M398" s="8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</row>
    <row r="399" spans="1:77" x14ac:dyDescent="0.35">
      <c r="A399" s="9"/>
      <c r="B399" s="9"/>
      <c r="C399" s="9"/>
      <c r="D399" s="17"/>
      <c r="E399" s="17"/>
      <c r="F399" s="9"/>
      <c r="M399" s="8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</row>
    <row r="400" spans="1:77" x14ac:dyDescent="0.35">
      <c r="A400" s="9"/>
      <c r="B400" s="9"/>
      <c r="C400" s="9"/>
      <c r="D400" s="17"/>
      <c r="E400" s="17"/>
      <c r="F400" s="9"/>
      <c r="M400" s="8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</row>
    <row r="401" spans="1:77" x14ac:dyDescent="0.35">
      <c r="A401" s="9"/>
      <c r="B401" s="9"/>
      <c r="C401" s="9"/>
      <c r="D401" s="17"/>
      <c r="E401" s="17"/>
      <c r="F401" s="9"/>
      <c r="M401" s="8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</row>
    <row r="402" spans="1:77" x14ac:dyDescent="0.35">
      <c r="A402" s="9"/>
      <c r="B402" s="9"/>
      <c r="C402" s="9"/>
      <c r="D402" s="17"/>
      <c r="E402" s="17"/>
      <c r="F402" s="9"/>
      <c r="M402" s="8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</row>
    <row r="403" spans="1:77" x14ac:dyDescent="0.35">
      <c r="A403" s="9"/>
      <c r="B403" s="9"/>
      <c r="C403" s="9"/>
      <c r="D403" s="17"/>
      <c r="E403" s="17"/>
      <c r="F403" s="9"/>
      <c r="M403" s="8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</row>
    <row r="404" spans="1:77" x14ac:dyDescent="0.35">
      <c r="A404" s="9"/>
      <c r="B404" s="9"/>
      <c r="C404" s="9"/>
      <c r="D404" s="17"/>
      <c r="E404" s="17"/>
      <c r="F404" s="9"/>
      <c r="M404" s="8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</row>
    <row r="405" spans="1:77" x14ac:dyDescent="0.35">
      <c r="A405" s="9"/>
      <c r="B405" s="9"/>
      <c r="C405" s="9"/>
      <c r="D405" s="17"/>
      <c r="E405" s="17"/>
      <c r="F405" s="9"/>
      <c r="M405" s="8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</row>
    <row r="406" spans="1:77" x14ac:dyDescent="0.35">
      <c r="A406" s="9"/>
      <c r="B406" s="9"/>
      <c r="C406" s="9"/>
      <c r="D406" s="17"/>
      <c r="E406" s="17"/>
      <c r="F406" s="9"/>
      <c r="M406" s="8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</row>
    <row r="407" spans="1:77" x14ac:dyDescent="0.35">
      <c r="A407" s="9"/>
      <c r="B407" s="9"/>
      <c r="C407" s="9"/>
      <c r="D407" s="17"/>
      <c r="E407" s="17"/>
      <c r="F407" s="9"/>
      <c r="M407" s="8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</row>
    <row r="408" spans="1:77" x14ac:dyDescent="0.35">
      <c r="A408" s="9"/>
      <c r="B408" s="9"/>
      <c r="C408" s="9"/>
      <c r="D408" s="17"/>
      <c r="E408" s="17"/>
      <c r="F408" s="9"/>
      <c r="M408" s="8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</row>
    <row r="409" spans="1:77" x14ac:dyDescent="0.35">
      <c r="A409" s="9"/>
      <c r="B409" s="9"/>
      <c r="C409" s="9"/>
      <c r="D409" s="17"/>
      <c r="E409" s="17"/>
      <c r="F409" s="9"/>
      <c r="M409" s="8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</row>
    <row r="410" spans="1:77" x14ac:dyDescent="0.35">
      <c r="A410" s="9"/>
      <c r="B410" s="9"/>
      <c r="C410" s="9"/>
      <c r="D410" s="17"/>
      <c r="E410" s="17"/>
      <c r="F410" s="9"/>
      <c r="M410" s="8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</row>
    <row r="411" spans="1:77" x14ac:dyDescent="0.35">
      <c r="A411" s="9"/>
      <c r="B411" s="9"/>
      <c r="C411" s="9"/>
      <c r="D411" s="17"/>
      <c r="E411" s="17"/>
      <c r="F411" s="9"/>
      <c r="M411" s="8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</row>
    <row r="412" spans="1:77" x14ac:dyDescent="0.35">
      <c r="A412" s="9"/>
      <c r="B412" s="9"/>
      <c r="C412" s="9"/>
      <c r="D412" s="17"/>
      <c r="E412" s="17"/>
      <c r="F412" s="9"/>
      <c r="M412" s="8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</row>
    <row r="413" spans="1:77" x14ac:dyDescent="0.35">
      <c r="A413" s="9"/>
      <c r="B413" s="9"/>
      <c r="C413" s="9"/>
      <c r="D413" s="17"/>
      <c r="E413" s="17"/>
      <c r="F413" s="9"/>
      <c r="M413" s="8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</row>
    <row r="414" spans="1:77" x14ac:dyDescent="0.35">
      <c r="A414" s="9"/>
      <c r="B414" s="9"/>
      <c r="C414" s="9"/>
      <c r="D414" s="17"/>
      <c r="E414" s="17"/>
      <c r="F414" s="9"/>
      <c r="M414" s="8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</row>
    <row r="415" spans="1:77" x14ac:dyDescent="0.35">
      <c r="A415" s="9"/>
      <c r="B415" s="9"/>
      <c r="C415" s="9"/>
      <c r="D415" s="17"/>
      <c r="E415" s="17"/>
      <c r="F415" s="9"/>
      <c r="M415" s="8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</row>
    <row r="416" spans="1:77" x14ac:dyDescent="0.35">
      <c r="A416" s="9"/>
      <c r="B416" s="9"/>
      <c r="C416" s="9"/>
      <c r="D416" s="17"/>
      <c r="E416" s="17"/>
      <c r="F416" s="9"/>
      <c r="M416" s="8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</row>
    <row r="417" spans="1:77" x14ac:dyDescent="0.35">
      <c r="A417" s="9"/>
      <c r="B417" s="9"/>
      <c r="C417" s="9"/>
      <c r="D417" s="17"/>
      <c r="E417" s="17"/>
      <c r="F417" s="9"/>
      <c r="M417" s="8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</row>
    <row r="418" spans="1:77" x14ac:dyDescent="0.35">
      <c r="A418" s="9"/>
      <c r="B418" s="9"/>
      <c r="C418" s="9"/>
      <c r="D418" s="17"/>
      <c r="E418" s="17"/>
      <c r="F418" s="9"/>
      <c r="M418" s="8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</row>
    <row r="419" spans="1:77" x14ac:dyDescent="0.35">
      <c r="A419" s="9"/>
      <c r="B419" s="9"/>
      <c r="C419" s="9"/>
      <c r="D419" s="17"/>
      <c r="E419" s="17"/>
      <c r="F419" s="9"/>
      <c r="M419" s="8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</row>
    <row r="420" spans="1:77" x14ac:dyDescent="0.35">
      <c r="A420" s="9"/>
      <c r="B420" s="9"/>
      <c r="C420" s="9"/>
      <c r="D420" s="17"/>
      <c r="E420" s="17"/>
      <c r="F420" s="9"/>
      <c r="M420" s="8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</row>
    <row r="421" spans="1:77" x14ac:dyDescent="0.35">
      <c r="A421" s="9"/>
      <c r="B421" s="9"/>
      <c r="C421" s="9"/>
      <c r="D421" s="17"/>
      <c r="E421" s="17"/>
      <c r="F421" s="9"/>
      <c r="M421" s="8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</row>
    <row r="422" spans="1:77" x14ac:dyDescent="0.35">
      <c r="A422" s="9"/>
      <c r="B422" s="9"/>
      <c r="C422" s="9"/>
      <c r="D422" s="17"/>
      <c r="E422" s="17"/>
      <c r="F422" s="9"/>
      <c r="M422" s="8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</row>
    <row r="423" spans="1:77" x14ac:dyDescent="0.35">
      <c r="A423" s="9"/>
      <c r="B423" s="9"/>
      <c r="C423" s="9"/>
      <c r="D423" s="17"/>
      <c r="E423" s="17"/>
      <c r="F423" s="9"/>
      <c r="M423" s="8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</row>
    <row r="424" spans="1:77" x14ac:dyDescent="0.35">
      <c r="A424" s="9"/>
      <c r="B424" s="9"/>
      <c r="C424" s="9"/>
      <c r="D424" s="17"/>
      <c r="E424" s="17"/>
      <c r="F424" s="9"/>
      <c r="M424" s="8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</row>
    <row r="425" spans="1:77" x14ac:dyDescent="0.35">
      <c r="A425" s="9"/>
      <c r="B425" s="9"/>
      <c r="C425" s="9"/>
      <c r="D425" s="17"/>
      <c r="E425" s="17"/>
      <c r="F425" s="9"/>
      <c r="M425" s="8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</row>
    <row r="426" spans="1:77" x14ac:dyDescent="0.35">
      <c r="A426" s="9"/>
      <c r="B426" s="9"/>
      <c r="C426" s="9"/>
      <c r="D426" s="17"/>
      <c r="E426" s="17"/>
      <c r="F426" s="9"/>
      <c r="M426" s="8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</row>
    <row r="427" spans="1:77" x14ac:dyDescent="0.35">
      <c r="A427" s="9"/>
      <c r="B427" s="9"/>
      <c r="C427" s="9"/>
      <c r="D427" s="17"/>
      <c r="E427" s="17"/>
      <c r="F427" s="9"/>
      <c r="M427" s="8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</row>
    <row r="428" spans="1:77" x14ac:dyDescent="0.35">
      <c r="A428" s="9"/>
      <c r="B428" s="9"/>
      <c r="C428" s="9"/>
      <c r="D428" s="17"/>
      <c r="E428" s="17"/>
      <c r="F428" s="9"/>
      <c r="M428" s="8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</row>
    <row r="429" spans="1:77" x14ac:dyDescent="0.35">
      <c r="A429" s="9"/>
      <c r="B429" s="9"/>
      <c r="C429" s="9"/>
      <c r="D429" s="17"/>
      <c r="E429" s="17"/>
      <c r="F429" s="9"/>
      <c r="M429" s="8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</row>
    <row r="430" spans="1:77" x14ac:dyDescent="0.35">
      <c r="A430" s="9"/>
      <c r="B430" s="9"/>
      <c r="C430" s="9"/>
      <c r="D430" s="17"/>
      <c r="E430" s="17"/>
      <c r="F430" s="9"/>
      <c r="M430" s="8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</row>
    <row r="431" spans="1:77" x14ac:dyDescent="0.35">
      <c r="A431" s="9"/>
      <c r="B431" s="9"/>
      <c r="C431" s="9"/>
      <c r="D431" s="17"/>
      <c r="E431" s="17"/>
      <c r="F431" s="9"/>
      <c r="M431" s="8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</row>
    <row r="432" spans="1:77" x14ac:dyDescent="0.35">
      <c r="A432" s="9"/>
      <c r="B432" s="9"/>
      <c r="C432" s="9"/>
      <c r="D432" s="17"/>
      <c r="E432" s="17"/>
      <c r="F432" s="9"/>
      <c r="M432" s="8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</row>
    <row r="433" spans="1:77" x14ac:dyDescent="0.35">
      <c r="A433" s="9"/>
      <c r="B433" s="9"/>
      <c r="C433" s="9"/>
      <c r="D433" s="17"/>
      <c r="E433" s="17"/>
      <c r="F433" s="9"/>
      <c r="M433" s="8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</row>
    <row r="434" spans="1:77" x14ac:dyDescent="0.35">
      <c r="A434" s="9"/>
      <c r="B434" s="9"/>
      <c r="C434" s="9"/>
      <c r="D434" s="17"/>
      <c r="E434" s="17"/>
      <c r="F434" s="9"/>
      <c r="M434" s="8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</row>
    <row r="435" spans="1:77" x14ac:dyDescent="0.35">
      <c r="A435" s="9"/>
      <c r="B435" s="9"/>
      <c r="C435" s="9"/>
      <c r="D435" s="17"/>
      <c r="E435" s="17"/>
      <c r="F435" s="9"/>
      <c r="M435" s="8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</row>
    <row r="436" spans="1:77" x14ac:dyDescent="0.35">
      <c r="A436" s="9"/>
      <c r="B436" s="9"/>
      <c r="C436" s="9"/>
      <c r="D436" s="17"/>
      <c r="E436" s="17"/>
      <c r="F436" s="9"/>
      <c r="M436" s="8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</row>
    <row r="437" spans="1:77" x14ac:dyDescent="0.35">
      <c r="A437" s="9"/>
      <c r="B437" s="9"/>
      <c r="C437" s="9"/>
      <c r="D437" s="17"/>
      <c r="E437" s="17"/>
      <c r="F437" s="9"/>
      <c r="M437" s="8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</row>
    <row r="438" spans="1:77" x14ac:dyDescent="0.35">
      <c r="A438" s="9"/>
      <c r="B438" s="9"/>
      <c r="C438" s="9"/>
      <c r="D438" s="17"/>
      <c r="E438" s="17"/>
      <c r="F438" s="9"/>
      <c r="M438" s="8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</row>
    <row r="439" spans="1:77" x14ac:dyDescent="0.35">
      <c r="A439" s="9"/>
      <c r="B439" s="9"/>
      <c r="C439" s="9"/>
      <c r="D439" s="17"/>
      <c r="E439" s="17"/>
      <c r="F439" s="9"/>
      <c r="M439" s="8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</row>
    <row r="440" spans="1:77" x14ac:dyDescent="0.35">
      <c r="A440" s="9"/>
      <c r="B440" s="9"/>
      <c r="C440" s="9"/>
      <c r="D440" s="17"/>
      <c r="E440" s="17"/>
      <c r="F440" s="9"/>
      <c r="M440" s="8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</row>
    <row r="441" spans="1:77" x14ac:dyDescent="0.35">
      <c r="A441" s="9"/>
      <c r="B441" s="9"/>
      <c r="C441" s="9"/>
      <c r="D441" s="17"/>
      <c r="E441" s="17"/>
      <c r="F441" s="9"/>
      <c r="M441" s="8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</row>
    <row r="442" spans="1:77" x14ac:dyDescent="0.35">
      <c r="A442" s="9"/>
      <c r="B442" s="9"/>
      <c r="C442" s="9"/>
      <c r="D442" s="17"/>
      <c r="E442" s="17"/>
      <c r="F442" s="9"/>
      <c r="M442" s="8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</row>
    <row r="443" spans="1:77" x14ac:dyDescent="0.35">
      <c r="A443" s="9"/>
      <c r="B443" s="9"/>
      <c r="C443" s="9"/>
      <c r="D443" s="17"/>
      <c r="E443" s="17"/>
      <c r="F443" s="9"/>
      <c r="M443" s="8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</row>
    <row r="444" spans="1:77" x14ac:dyDescent="0.35">
      <c r="A444" s="9"/>
      <c r="B444" s="9"/>
      <c r="C444" s="9"/>
      <c r="D444" s="17"/>
      <c r="E444" s="17"/>
      <c r="F444" s="9"/>
      <c r="M444" s="8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</row>
    <row r="445" spans="1:77" x14ac:dyDescent="0.35">
      <c r="A445" s="9"/>
      <c r="B445" s="9"/>
      <c r="C445" s="9"/>
      <c r="D445" s="17"/>
      <c r="E445" s="17"/>
      <c r="F445" s="9"/>
      <c r="M445" s="8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</row>
    <row r="446" spans="1:77" x14ac:dyDescent="0.35">
      <c r="A446" s="9"/>
      <c r="B446" s="9"/>
      <c r="C446" s="9"/>
      <c r="D446" s="17"/>
      <c r="E446" s="17"/>
      <c r="F446" s="9"/>
      <c r="M446" s="8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</row>
    <row r="447" spans="1:77" x14ac:dyDescent="0.35">
      <c r="A447" s="9"/>
      <c r="B447" s="9"/>
      <c r="C447" s="9"/>
      <c r="D447" s="17"/>
      <c r="E447" s="17"/>
      <c r="F447" s="9"/>
      <c r="M447" s="8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</row>
    <row r="448" spans="1:77" x14ac:dyDescent="0.35">
      <c r="A448" s="9"/>
      <c r="B448" s="9"/>
      <c r="C448" s="9"/>
      <c r="D448" s="17"/>
      <c r="E448" s="17"/>
      <c r="F448" s="9"/>
      <c r="M448" s="8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</row>
    <row r="449" spans="1:77" x14ac:dyDescent="0.35">
      <c r="A449" s="9"/>
      <c r="B449" s="9"/>
      <c r="C449" s="9"/>
      <c r="D449" s="17"/>
      <c r="E449" s="17"/>
      <c r="F449" s="9"/>
      <c r="M449" s="8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</row>
    <row r="450" spans="1:77" x14ac:dyDescent="0.35"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</row>
    <row r="451" spans="1:77" x14ac:dyDescent="0.35"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</row>
    <row r="452" spans="1:77" x14ac:dyDescent="0.35"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</row>
    <row r="453" spans="1:77" s="2" customFormat="1" x14ac:dyDescent="0.35">
      <c r="A453" s="1"/>
      <c r="B453" s="1"/>
      <c r="C453" s="1"/>
      <c r="D453"/>
      <c r="E453"/>
      <c r="F453" s="1"/>
      <c r="G453" s="100"/>
      <c r="H453" s="100"/>
      <c r="I453" s="100"/>
      <c r="J453" s="100"/>
      <c r="K453" s="100"/>
      <c r="L453" s="100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</row>
    <row r="454" spans="1:77" s="2" customFormat="1" x14ac:dyDescent="0.35">
      <c r="A454" s="1"/>
      <c r="B454" s="1"/>
      <c r="C454" s="1"/>
      <c r="D454"/>
      <c r="E454"/>
      <c r="F454" s="1"/>
      <c r="G454" s="100"/>
      <c r="H454" s="100"/>
      <c r="I454" s="100"/>
      <c r="J454" s="100"/>
      <c r="K454" s="100"/>
      <c r="L454" s="100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</row>
    <row r="455" spans="1:77" s="2" customFormat="1" x14ac:dyDescent="0.35">
      <c r="A455" s="1"/>
      <c r="B455" s="1"/>
      <c r="C455" s="1"/>
      <c r="D455"/>
      <c r="E455"/>
      <c r="F455" s="1"/>
      <c r="G455" s="100"/>
      <c r="H455" s="100"/>
      <c r="I455" s="100"/>
      <c r="J455" s="100"/>
      <c r="K455" s="100"/>
      <c r="L455" s="100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</row>
    <row r="456" spans="1:77" s="2" customFormat="1" x14ac:dyDescent="0.35">
      <c r="A456" s="1"/>
      <c r="B456" s="1"/>
      <c r="C456" s="1"/>
      <c r="D456"/>
      <c r="E456"/>
      <c r="F456" s="1"/>
      <c r="G456" s="100"/>
      <c r="H456" s="100"/>
      <c r="I456" s="100"/>
      <c r="J456" s="100"/>
      <c r="K456" s="100"/>
      <c r="L456" s="100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</row>
    <row r="457" spans="1:77" s="2" customFormat="1" x14ac:dyDescent="0.35">
      <c r="A457" s="1"/>
      <c r="B457" s="1"/>
      <c r="C457" s="1"/>
      <c r="D457"/>
      <c r="E457"/>
      <c r="F457" s="1"/>
      <c r="G457" s="100"/>
      <c r="H457" s="100"/>
      <c r="I457" s="100"/>
      <c r="J457" s="100"/>
      <c r="K457" s="100"/>
      <c r="L457" s="100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</row>
    <row r="458" spans="1:77" s="2" customFormat="1" x14ac:dyDescent="0.35">
      <c r="A458" s="1"/>
      <c r="B458" s="1"/>
      <c r="C458" s="1"/>
      <c r="D458"/>
      <c r="E458"/>
      <c r="F458" s="1"/>
      <c r="G458" s="100"/>
      <c r="H458" s="100"/>
      <c r="I458" s="100"/>
      <c r="J458" s="100"/>
      <c r="K458" s="100"/>
      <c r="L458" s="100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</row>
    <row r="459" spans="1:77" s="2" customFormat="1" x14ac:dyDescent="0.35">
      <c r="A459" s="1"/>
      <c r="B459" s="1"/>
      <c r="C459" s="1"/>
      <c r="D459"/>
      <c r="E459"/>
      <c r="F459" s="1"/>
      <c r="G459" s="100"/>
      <c r="H459" s="100"/>
      <c r="I459" s="100"/>
      <c r="J459" s="100"/>
      <c r="K459" s="100"/>
      <c r="L459" s="100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</row>
    <row r="460" spans="1:77" s="2" customFormat="1" x14ac:dyDescent="0.35">
      <c r="A460" s="1"/>
      <c r="B460" s="1"/>
      <c r="C460" s="1"/>
      <c r="D460"/>
      <c r="E460"/>
      <c r="F460" s="1"/>
      <c r="G460" s="100"/>
      <c r="H460" s="100"/>
      <c r="I460" s="100"/>
      <c r="J460" s="100"/>
      <c r="K460" s="100"/>
      <c r="L460" s="10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</row>
    <row r="461" spans="1:77" s="2" customFormat="1" x14ac:dyDescent="0.35">
      <c r="A461" s="1"/>
      <c r="B461" s="1"/>
      <c r="C461" s="1"/>
      <c r="D461"/>
      <c r="E461"/>
      <c r="F461" s="1"/>
      <c r="G461" s="100"/>
      <c r="H461" s="100"/>
      <c r="I461" s="100"/>
      <c r="J461" s="100"/>
      <c r="K461" s="100"/>
      <c r="L461" s="100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</row>
    <row r="462" spans="1:77" s="2" customFormat="1" x14ac:dyDescent="0.35">
      <c r="A462" s="1"/>
      <c r="B462" s="1"/>
      <c r="C462" s="1"/>
      <c r="D462"/>
      <c r="E462"/>
      <c r="F462" s="1"/>
      <c r="G462" s="100"/>
      <c r="H462" s="100"/>
      <c r="I462" s="100"/>
      <c r="J462" s="100"/>
      <c r="K462" s="100"/>
      <c r="L462" s="100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</row>
    <row r="463" spans="1:77" s="2" customFormat="1" x14ac:dyDescent="0.35">
      <c r="A463" s="1"/>
      <c r="B463" s="1"/>
      <c r="C463" s="1"/>
      <c r="D463"/>
      <c r="E463"/>
      <c r="F463" s="1"/>
      <c r="G463" s="100"/>
      <c r="H463" s="100"/>
      <c r="I463" s="100"/>
      <c r="J463" s="100"/>
      <c r="K463" s="100"/>
      <c r="L463" s="100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</row>
    <row r="464" spans="1:77" s="2" customFormat="1" x14ac:dyDescent="0.35">
      <c r="A464" s="1"/>
      <c r="B464" s="1"/>
      <c r="C464" s="1"/>
      <c r="D464"/>
      <c r="E464"/>
      <c r="F464" s="1"/>
      <c r="G464" s="100"/>
      <c r="H464" s="100"/>
      <c r="I464" s="100"/>
      <c r="J464" s="100"/>
      <c r="K464" s="100"/>
      <c r="L464" s="100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</row>
    <row r="465" spans="1:77" s="2" customFormat="1" x14ac:dyDescent="0.35">
      <c r="A465" s="1"/>
      <c r="B465" s="1"/>
      <c r="C465" s="1"/>
      <c r="D465"/>
      <c r="E465"/>
      <c r="F465" s="1"/>
      <c r="G465" s="100"/>
      <c r="H465" s="100"/>
      <c r="I465" s="100"/>
      <c r="J465" s="100"/>
      <c r="K465" s="100"/>
      <c r="L465" s="100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</row>
    <row r="466" spans="1:77" s="2" customFormat="1" x14ac:dyDescent="0.35">
      <c r="A466" s="1"/>
      <c r="B466" s="1"/>
      <c r="C466" s="1"/>
      <c r="D466"/>
      <c r="E466"/>
      <c r="F466" s="1"/>
      <c r="G466" s="100"/>
      <c r="H466" s="100"/>
      <c r="I466" s="100"/>
      <c r="J466" s="100"/>
      <c r="K466" s="100"/>
      <c r="L466" s="100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</row>
    <row r="467" spans="1:77" s="2" customFormat="1" x14ac:dyDescent="0.35">
      <c r="A467" s="1"/>
      <c r="B467" s="1"/>
      <c r="C467" s="1"/>
      <c r="D467"/>
      <c r="E467"/>
      <c r="F467" s="1"/>
      <c r="G467" s="100"/>
      <c r="H467" s="100"/>
      <c r="I467" s="100"/>
      <c r="J467" s="100"/>
      <c r="K467" s="100"/>
      <c r="L467" s="100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</row>
    <row r="468" spans="1:77" s="2" customFormat="1" x14ac:dyDescent="0.35">
      <c r="A468" s="1"/>
      <c r="B468" s="1"/>
      <c r="C468" s="1"/>
      <c r="D468"/>
      <c r="E468"/>
      <c r="F468" s="1"/>
      <c r="G468" s="100"/>
      <c r="H468" s="100"/>
      <c r="I468" s="100"/>
      <c r="J468" s="100"/>
      <c r="K468" s="100"/>
      <c r="L468" s="100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</row>
    <row r="469" spans="1:77" s="2" customFormat="1" x14ac:dyDescent="0.35">
      <c r="A469" s="1"/>
      <c r="B469" s="1"/>
      <c r="C469" s="1"/>
      <c r="D469"/>
      <c r="E469"/>
      <c r="F469" s="1"/>
      <c r="G469" s="100"/>
      <c r="H469" s="100"/>
      <c r="I469" s="100"/>
      <c r="J469" s="100"/>
      <c r="K469" s="100"/>
      <c r="L469" s="100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</row>
    <row r="470" spans="1:77" s="2" customFormat="1" x14ac:dyDescent="0.35">
      <c r="A470" s="1"/>
      <c r="B470" s="1"/>
      <c r="C470" s="1"/>
      <c r="D470"/>
      <c r="E470"/>
      <c r="F470" s="1"/>
      <c r="G470" s="100"/>
      <c r="H470" s="100"/>
      <c r="I470" s="100"/>
      <c r="J470" s="100"/>
      <c r="K470" s="100"/>
      <c r="L470" s="10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</row>
    <row r="471" spans="1:77" s="2" customFormat="1" x14ac:dyDescent="0.35">
      <c r="A471" s="1"/>
      <c r="B471" s="1"/>
      <c r="C471" s="1"/>
      <c r="D471"/>
      <c r="E471"/>
      <c r="F471" s="1"/>
      <c r="G471" s="100"/>
      <c r="H471" s="100"/>
      <c r="I471" s="100"/>
      <c r="J471" s="100"/>
      <c r="K471" s="100"/>
      <c r="L471" s="100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</row>
    <row r="472" spans="1:77" s="2" customFormat="1" x14ac:dyDescent="0.35">
      <c r="A472" s="1"/>
      <c r="B472" s="1"/>
      <c r="C472" s="1"/>
      <c r="D472"/>
      <c r="E472"/>
      <c r="F472" s="1"/>
      <c r="G472" s="100"/>
      <c r="H472" s="100"/>
      <c r="I472" s="100"/>
      <c r="J472" s="100"/>
      <c r="K472" s="100"/>
      <c r="L472" s="100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</row>
    <row r="473" spans="1:77" s="2" customFormat="1" x14ac:dyDescent="0.35">
      <c r="A473" s="1"/>
      <c r="B473" s="1"/>
      <c r="C473" s="1"/>
      <c r="D473"/>
      <c r="E473"/>
      <c r="F473" s="1"/>
      <c r="G473" s="100"/>
      <c r="H473" s="100"/>
      <c r="I473" s="100"/>
      <c r="J473" s="100"/>
      <c r="K473" s="100"/>
      <c r="L473" s="100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</row>
    <row r="474" spans="1:77" s="2" customFormat="1" x14ac:dyDescent="0.35">
      <c r="A474" s="1"/>
      <c r="B474" s="1"/>
      <c r="C474" s="1"/>
      <c r="D474"/>
      <c r="E474"/>
      <c r="F474" s="1"/>
      <c r="G474" s="100"/>
      <c r="H474" s="100"/>
      <c r="I474" s="100"/>
      <c r="J474" s="100"/>
      <c r="K474" s="100"/>
      <c r="L474" s="100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</row>
    <row r="475" spans="1:77" s="2" customFormat="1" x14ac:dyDescent="0.35">
      <c r="A475" s="1"/>
      <c r="B475" s="1"/>
      <c r="C475" s="1"/>
      <c r="D475"/>
      <c r="E475"/>
      <c r="F475" s="1"/>
      <c r="G475" s="100"/>
      <c r="H475" s="100"/>
      <c r="I475" s="100"/>
      <c r="J475" s="100"/>
      <c r="K475" s="100"/>
      <c r="L475" s="100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</row>
    <row r="476" spans="1:77" s="2" customFormat="1" x14ac:dyDescent="0.35">
      <c r="A476" s="1"/>
      <c r="B476" s="1"/>
      <c r="C476" s="1"/>
      <c r="D476"/>
      <c r="E476"/>
      <c r="F476" s="1"/>
      <c r="G476" s="100"/>
      <c r="H476" s="100"/>
      <c r="I476" s="100"/>
      <c r="J476" s="100"/>
      <c r="K476" s="100"/>
      <c r="L476" s="100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</row>
    <row r="477" spans="1:77" s="2" customFormat="1" x14ac:dyDescent="0.35">
      <c r="A477" s="1"/>
      <c r="B477" s="1"/>
      <c r="C477" s="1"/>
      <c r="D477"/>
      <c r="E477"/>
      <c r="F477" s="1"/>
      <c r="G477" s="100"/>
      <c r="H477" s="100"/>
      <c r="I477" s="100"/>
      <c r="J477" s="100"/>
      <c r="K477" s="100"/>
      <c r="L477" s="100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</row>
    <row r="478" spans="1:77" s="2" customFormat="1" x14ac:dyDescent="0.35">
      <c r="A478" s="1"/>
      <c r="B478" s="1"/>
      <c r="C478" s="1"/>
      <c r="D478"/>
      <c r="E478"/>
      <c r="F478" s="1"/>
      <c r="G478" s="100"/>
      <c r="H478" s="100"/>
      <c r="I478" s="100"/>
      <c r="J478" s="100"/>
      <c r="K478" s="100"/>
      <c r="L478" s="100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</row>
    <row r="479" spans="1:77" s="2" customFormat="1" x14ac:dyDescent="0.35">
      <c r="A479" s="1"/>
      <c r="B479" s="1"/>
      <c r="C479" s="1"/>
      <c r="D479"/>
      <c r="E479"/>
      <c r="F479" s="1"/>
      <c r="G479" s="100"/>
      <c r="H479" s="100"/>
      <c r="I479" s="100"/>
      <c r="J479" s="100"/>
      <c r="K479" s="100"/>
      <c r="L479" s="100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</row>
    <row r="480" spans="1:77" s="2" customFormat="1" x14ac:dyDescent="0.35">
      <c r="A480" s="1"/>
      <c r="B480" s="1"/>
      <c r="C480" s="1"/>
      <c r="D480"/>
      <c r="E480"/>
      <c r="F480" s="1"/>
      <c r="G480" s="100"/>
      <c r="H480" s="100"/>
      <c r="I480" s="100"/>
      <c r="J480" s="100"/>
      <c r="K480" s="100"/>
      <c r="L480" s="10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</row>
    <row r="481" spans="1:77" s="2" customFormat="1" x14ac:dyDescent="0.35">
      <c r="A481" s="1"/>
      <c r="B481" s="1"/>
      <c r="C481" s="1"/>
      <c r="D481"/>
      <c r="E481"/>
      <c r="F481" s="1"/>
      <c r="G481" s="100"/>
      <c r="H481" s="100"/>
      <c r="I481" s="100"/>
      <c r="J481" s="100"/>
      <c r="K481" s="100"/>
      <c r="L481" s="100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</row>
    <row r="482" spans="1:77" s="2" customFormat="1" x14ac:dyDescent="0.35">
      <c r="A482" s="1"/>
      <c r="B482" s="1"/>
      <c r="C482" s="1"/>
      <c r="D482"/>
      <c r="E482"/>
      <c r="F482" s="1"/>
      <c r="G482" s="100"/>
      <c r="H482" s="100"/>
      <c r="I482" s="100"/>
      <c r="J482" s="100"/>
      <c r="K482" s="100"/>
      <c r="L482" s="100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</row>
    <row r="483" spans="1:77" s="2" customFormat="1" x14ac:dyDescent="0.35">
      <c r="A483" s="1"/>
      <c r="B483" s="1"/>
      <c r="C483" s="1"/>
      <c r="D483"/>
      <c r="E483"/>
      <c r="F483" s="1"/>
      <c r="G483" s="100"/>
      <c r="H483" s="100"/>
      <c r="I483" s="100"/>
      <c r="J483" s="100"/>
      <c r="K483" s="100"/>
      <c r="L483" s="100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</row>
    <row r="484" spans="1:77" s="2" customFormat="1" x14ac:dyDescent="0.35">
      <c r="A484" s="1"/>
      <c r="B484" s="1"/>
      <c r="C484" s="1"/>
      <c r="D484"/>
      <c r="E484"/>
      <c r="F484" s="1"/>
      <c r="G484" s="100"/>
      <c r="H484" s="100"/>
      <c r="I484" s="100"/>
      <c r="J484" s="100"/>
      <c r="K484" s="100"/>
      <c r="L484" s="100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</row>
    <row r="485" spans="1:77" s="2" customFormat="1" x14ac:dyDescent="0.35">
      <c r="A485" s="1"/>
      <c r="B485" s="1"/>
      <c r="C485" s="1"/>
      <c r="D485"/>
      <c r="E485"/>
      <c r="F485" s="1"/>
      <c r="G485" s="100"/>
      <c r="H485" s="100"/>
      <c r="I485" s="100"/>
      <c r="J485" s="100"/>
      <c r="K485" s="100"/>
      <c r="L485" s="100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</row>
    <row r="486" spans="1:77" s="2" customFormat="1" x14ac:dyDescent="0.35">
      <c r="A486" s="1"/>
      <c r="B486" s="1"/>
      <c r="C486" s="1"/>
      <c r="D486"/>
      <c r="E486"/>
      <c r="F486" s="1"/>
      <c r="G486" s="100"/>
      <c r="H486" s="100"/>
      <c r="I486" s="100"/>
      <c r="J486" s="100"/>
      <c r="K486" s="100"/>
      <c r="L486" s="100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</row>
    <row r="487" spans="1:77" s="2" customFormat="1" x14ac:dyDescent="0.35">
      <c r="A487" s="1"/>
      <c r="B487" s="1"/>
      <c r="C487" s="1"/>
      <c r="D487"/>
      <c r="E487"/>
      <c r="F487" s="1"/>
      <c r="G487" s="100"/>
      <c r="H487" s="100"/>
      <c r="I487" s="100"/>
      <c r="J487" s="100"/>
      <c r="K487" s="100"/>
      <c r="L487" s="100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</row>
    <row r="488" spans="1:77" s="2" customFormat="1" x14ac:dyDescent="0.35">
      <c r="A488" s="1"/>
      <c r="B488" s="1"/>
      <c r="C488" s="1"/>
      <c r="D488"/>
      <c r="E488"/>
      <c r="F488" s="1"/>
      <c r="G488" s="100"/>
      <c r="H488" s="100"/>
      <c r="I488" s="100"/>
      <c r="J488" s="100"/>
      <c r="K488" s="100"/>
      <c r="L488" s="100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</row>
    <row r="489" spans="1:77" s="2" customFormat="1" x14ac:dyDescent="0.35">
      <c r="A489" s="1"/>
      <c r="B489" s="1"/>
      <c r="C489" s="1"/>
      <c r="D489"/>
      <c r="E489"/>
      <c r="F489" s="1"/>
      <c r="G489" s="100"/>
      <c r="H489" s="100"/>
      <c r="I489" s="100"/>
      <c r="J489" s="100"/>
      <c r="K489" s="100"/>
      <c r="L489" s="100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</row>
    <row r="490" spans="1:77" s="2" customFormat="1" x14ac:dyDescent="0.35">
      <c r="A490" s="1"/>
      <c r="B490" s="1"/>
      <c r="C490" s="1"/>
      <c r="D490"/>
      <c r="E490"/>
      <c r="F490" s="1"/>
      <c r="G490" s="100"/>
      <c r="H490" s="100"/>
      <c r="I490" s="100"/>
      <c r="J490" s="100"/>
      <c r="K490" s="100"/>
      <c r="L490" s="10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</row>
    <row r="491" spans="1:77" s="2" customFormat="1" x14ac:dyDescent="0.35">
      <c r="A491" s="1"/>
      <c r="B491" s="1"/>
      <c r="C491" s="1"/>
      <c r="D491"/>
      <c r="E491"/>
      <c r="F491" s="1"/>
      <c r="G491" s="100"/>
      <c r="H491" s="100"/>
      <c r="I491" s="100"/>
      <c r="J491" s="100"/>
      <c r="K491" s="100"/>
      <c r="L491" s="100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</row>
    <row r="492" spans="1:77" s="2" customFormat="1" x14ac:dyDescent="0.35">
      <c r="A492" s="1"/>
      <c r="B492" s="1"/>
      <c r="C492" s="1"/>
      <c r="D492"/>
      <c r="E492"/>
      <c r="F492" s="1"/>
      <c r="G492" s="100"/>
      <c r="H492" s="100"/>
      <c r="I492" s="100"/>
      <c r="J492" s="100"/>
      <c r="K492" s="100"/>
      <c r="L492" s="100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</row>
    <row r="493" spans="1:77" s="2" customFormat="1" x14ac:dyDescent="0.35">
      <c r="A493" s="1"/>
      <c r="B493" s="1"/>
      <c r="C493" s="1"/>
      <c r="D493"/>
      <c r="E493"/>
      <c r="F493" s="1"/>
      <c r="G493" s="100"/>
      <c r="H493" s="100"/>
      <c r="I493" s="100"/>
      <c r="J493" s="100"/>
      <c r="K493" s="100"/>
      <c r="L493" s="100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</row>
    <row r="494" spans="1:77" s="2" customFormat="1" x14ac:dyDescent="0.35">
      <c r="A494" s="1"/>
      <c r="B494" s="1"/>
      <c r="C494" s="1"/>
      <c r="D494"/>
      <c r="E494"/>
      <c r="F494" s="1"/>
      <c r="G494" s="100"/>
      <c r="H494" s="100"/>
      <c r="I494" s="100"/>
      <c r="J494" s="100"/>
      <c r="K494" s="100"/>
      <c r="L494" s="100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</row>
    <row r="495" spans="1:77" s="2" customFormat="1" x14ac:dyDescent="0.35">
      <c r="A495" s="1"/>
      <c r="B495" s="1"/>
      <c r="C495" s="1"/>
      <c r="D495"/>
      <c r="E495"/>
      <c r="F495" s="1"/>
      <c r="G495" s="100"/>
      <c r="H495" s="100"/>
      <c r="I495" s="100"/>
      <c r="J495" s="100"/>
      <c r="K495" s="100"/>
      <c r="L495" s="100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</row>
  </sheetData>
  <sheetProtection formatCells="0" formatColumns="0" formatRows="0" insertColumns="0" insertRows="0" deleteColumns="0" deleteRows="0"/>
  <autoFilter ref="A9:BY364" xr:uid="{00000000-0009-0000-0000-000001000000}"/>
  <sortState xmlns:xlrd2="http://schemas.microsoft.com/office/spreadsheetml/2017/richdata2" ref="B10:R362">
    <sortCondition ref="B10:B362"/>
    <sortCondition ref="C10:C362"/>
    <sortCondition ref="E10:E362"/>
  </sortState>
  <mergeCells count="15">
    <mergeCell ref="F4:Q4"/>
    <mergeCell ref="A1:Q1"/>
    <mergeCell ref="A5:A8"/>
    <mergeCell ref="D5:D8"/>
    <mergeCell ref="E5:E8"/>
    <mergeCell ref="F5:F8"/>
    <mergeCell ref="M5:M8"/>
    <mergeCell ref="N5:N8"/>
    <mergeCell ref="O5:O8"/>
    <mergeCell ref="P5:Q5"/>
    <mergeCell ref="P6:P8"/>
    <mergeCell ref="C5:C8"/>
    <mergeCell ref="B5:B8"/>
    <mergeCell ref="Q6:Q8"/>
    <mergeCell ref="G5:L8"/>
  </mergeCells>
  <dataValidations count="1">
    <dataValidation type="list" allowBlank="1" showInputMessage="1" showErrorMessage="1" sqref="M10:M362" xr:uid="{00000000-0002-0000-0100-000000000000}">
      <formula1>#REF!</formula1>
    </dataValidation>
  </dataValidations>
  <printOptions horizontalCentered="1"/>
  <pageMargins left="0" right="0" top="0.39370078740157483" bottom="0.19685039370078741" header="0.51181102362204722" footer="0.51181102362204722"/>
  <pageSetup paperSize="9" scale="35" fitToHeight="0" orientation="landscape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#REF!</xm:f>
          </x14:formula1>
          <xm:sqref>C10:C362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CP131"/>
  <sheetViews>
    <sheetView workbookViewId="0">
      <selection activeCell="V21" sqref="V21"/>
    </sheetView>
  </sheetViews>
  <sheetFormatPr defaultColWidth="9.140625" defaultRowHeight="12.75" x14ac:dyDescent="0.2"/>
  <cols>
    <col min="1" max="1" width="2.7109375" style="1" customWidth="1"/>
    <col min="2" max="2" width="7.7109375" style="1" customWidth="1"/>
    <col min="3" max="3" width="10.28515625" style="1" customWidth="1"/>
    <col min="4" max="4" width="15.28515625" customWidth="1"/>
    <col min="5" max="5" width="18.7109375" customWidth="1"/>
    <col min="6" max="6" width="3.85546875" style="1" customWidth="1"/>
    <col min="7" max="7" width="3" customWidth="1"/>
    <col min="8" max="8" width="3" style="2" customWidth="1"/>
    <col min="9" max="9" width="6.85546875" customWidth="1"/>
    <col min="10" max="10" width="6.7109375" customWidth="1"/>
    <col min="11" max="11" width="9" customWidth="1"/>
    <col min="12" max="12" width="4.140625" hidden="1" customWidth="1"/>
    <col min="13" max="13" width="5.7109375" hidden="1" customWidth="1"/>
    <col min="14" max="14" width="4.5703125" customWidth="1"/>
    <col min="15" max="15" width="5.7109375" customWidth="1"/>
    <col min="16" max="16" width="9.140625" customWidth="1"/>
    <col min="17" max="17" width="6.7109375" customWidth="1"/>
    <col min="18" max="18" width="9.42578125" customWidth="1"/>
    <col min="19" max="30" width="9.140625" customWidth="1"/>
  </cols>
  <sheetData>
    <row r="1" spans="1:94" ht="15.75" x14ac:dyDescent="0.25">
      <c r="A1" s="185" t="s">
        <v>127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94" ht="15" x14ac:dyDescent="0.25">
      <c r="K2" s="3" t="s">
        <v>180</v>
      </c>
      <c r="L2" s="3"/>
      <c r="M2" s="3"/>
      <c r="N2" s="3"/>
      <c r="O2" s="3"/>
      <c r="P2" s="3"/>
    </row>
    <row r="3" spans="1:94" ht="6" customHeight="1" x14ac:dyDescent="0.2"/>
    <row r="4" spans="1:94" ht="19.5" customHeight="1" thickBot="1" x14ac:dyDescent="0.3">
      <c r="K4" s="3" t="s">
        <v>22</v>
      </c>
    </row>
    <row r="5" spans="1:94" ht="15" customHeight="1" x14ac:dyDescent="0.2">
      <c r="J5" s="218" t="s">
        <v>99</v>
      </c>
      <c r="K5" s="219"/>
      <c r="L5" s="219"/>
      <c r="M5" s="219"/>
      <c r="N5" s="219"/>
      <c r="O5" s="219"/>
      <c r="P5" s="219"/>
      <c r="Q5" s="219"/>
      <c r="R5" s="219"/>
    </row>
    <row r="6" spans="1:94" ht="12.75" customHeight="1" x14ac:dyDescent="0.2">
      <c r="A6" s="158" t="s">
        <v>1</v>
      </c>
      <c r="B6" s="158" t="s">
        <v>138</v>
      </c>
      <c r="C6" s="158" t="s">
        <v>139</v>
      </c>
      <c r="D6" s="158" t="s">
        <v>2</v>
      </c>
      <c r="E6" s="158" t="s">
        <v>3</v>
      </c>
      <c r="F6" s="166" t="s">
        <v>4</v>
      </c>
      <c r="G6" s="158" t="s">
        <v>5</v>
      </c>
      <c r="H6" s="167" t="s">
        <v>6</v>
      </c>
      <c r="I6" s="210" t="s">
        <v>7</v>
      </c>
      <c r="J6" s="211" t="s">
        <v>8</v>
      </c>
      <c r="K6" s="214" t="s">
        <v>9</v>
      </c>
      <c r="L6" s="215"/>
      <c r="M6" s="215"/>
      <c r="N6" s="215"/>
      <c r="O6" s="215"/>
      <c r="P6" s="215"/>
      <c r="Q6" s="215"/>
      <c r="R6" s="216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94" ht="12.75" customHeight="1" x14ac:dyDescent="0.2">
      <c r="A7" s="159"/>
      <c r="B7" s="159"/>
      <c r="C7" s="159"/>
      <c r="D7" s="159"/>
      <c r="E7" s="159"/>
      <c r="F7" s="210"/>
      <c r="G7" s="159"/>
      <c r="H7" s="167"/>
      <c r="I7" s="210"/>
      <c r="J7" s="212"/>
      <c r="K7" s="161" t="s">
        <v>45</v>
      </c>
      <c r="L7" s="217" t="s">
        <v>10</v>
      </c>
      <c r="M7" s="217"/>
      <c r="N7" s="217"/>
      <c r="O7" s="217"/>
      <c r="P7" s="217"/>
      <c r="Q7" s="217"/>
      <c r="R7" s="21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</row>
    <row r="8" spans="1:94" ht="64.5" customHeight="1" x14ac:dyDescent="0.2">
      <c r="A8" s="159"/>
      <c r="B8" s="159"/>
      <c r="C8" s="159"/>
      <c r="D8" s="159"/>
      <c r="E8" s="159"/>
      <c r="F8" s="166"/>
      <c r="G8" s="159"/>
      <c r="H8" s="167"/>
      <c r="I8" s="210"/>
      <c r="J8" s="212"/>
      <c r="K8" s="163"/>
      <c r="L8" s="157" t="s">
        <v>11</v>
      </c>
      <c r="M8" s="157"/>
      <c r="N8" s="157" t="s">
        <v>145</v>
      </c>
      <c r="O8" s="157"/>
      <c r="P8" s="155" t="s">
        <v>185</v>
      </c>
      <c r="Q8" s="161" t="s">
        <v>155</v>
      </c>
      <c r="R8" s="205" t="s">
        <v>46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</row>
    <row r="9" spans="1:94" ht="34.15" customHeight="1" x14ac:dyDescent="0.2">
      <c r="A9" s="160"/>
      <c r="B9" s="160"/>
      <c r="C9" s="160"/>
      <c r="D9" s="160"/>
      <c r="E9" s="160"/>
      <c r="F9" s="166"/>
      <c r="G9" s="160"/>
      <c r="H9" s="167"/>
      <c r="I9" s="210"/>
      <c r="J9" s="213"/>
      <c r="K9" s="162"/>
      <c r="L9" s="50" t="s">
        <v>12</v>
      </c>
      <c r="M9" s="50" t="s">
        <v>13</v>
      </c>
      <c r="N9" s="50" t="s">
        <v>14</v>
      </c>
      <c r="O9" s="50" t="s">
        <v>13</v>
      </c>
      <c r="P9" s="50" t="s">
        <v>157</v>
      </c>
      <c r="Q9" s="162"/>
      <c r="R9" s="206"/>
      <c r="S9" s="4"/>
      <c r="T9" s="4"/>
      <c r="U9" s="4"/>
      <c r="V9" s="4"/>
      <c r="W9" s="4"/>
      <c r="X9" s="4"/>
      <c r="Y9" s="4"/>
      <c r="Z9" s="4"/>
      <c r="AA9" s="4" t="s">
        <v>15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s="2" customFormat="1" x14ac:dyDescent="0.2">
      <c r="A10" s="6">
        <v>1</v>
      </c>
      <c r="B10" s="6"/>
      <c r="C10" s="6"/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29">
        <v>7</v>
      </c>
      <c r="J10" s="51">
        <v>8</v>
      </c>
      <c r="K10" s="6">
        <v>9</v>
      </c>
      <c r="L10" s="6">
        <v>10</v>
      </c>
      <c r="M10" s="6">
        <v>11</v>
      </c>
      <c r="N10" s="6">
        <v>12</v>
      </c>
      <c r="O10" s="6">
        <v>13</v>
      </c>
      <c r="P10" s="6"/>
      <c r="Q10" s="6"/>
      <c r="R10" s="6">
        <v>22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</row>
    <row r="11" spans="1:94" x14ac:dyDescent="0.2">
      <c r="A11" s="12">
        <v>1</v>
      </c>
      <c r="B11" s="12"/>
      <c r="C11" s="12"/>
      <c r="D11" s="14" t="s">
        <v>23</v>
      </c>
      <c r="E11" s="94"/>
      <c r="F11" s="15">
        <v>5</v>
      </c>
      <c r="G11" s="15"/>
      <c r="H11" s="22"/>
      <c r="I11" s="24">
        <v>17697</v>
      </c>
      <c r="J11" s="57">
        <v>2.92</v>
      </c>
      <c r="K11" s="6">
        <f>ROUND(I11*J11,0)</f>
        <v>51675</v>
      </c>
      <c r="L11" s="6"/>
      <c r="M11" s="6"/>
      <c r="N11" s="21"/>
      <c r="O11" s="21"/>
      <c r="P11" s="21">
        <v>1.71</v>
      </c>
      <c r="Q11" s="92">
        <v>1.1499999999999999</v>
      </c>
      <c r="R11" s="6">
        <f>K11*P11*Q11</f>
        <v>101618.8875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x14ac:dyDescent="0.2">
      <c r="A12" s="12">
        <v>2</v>
      </c>
      <c r="B12" s="12"/>
      <c r="C12" s="12"/>
      <c r="D12" s="14" t="s">
        <v>23</v>
      </c>
      <c r="E12" s="94"/>
      <c r="F12" s="15">
        <v>5</v>
      </c>
      <c r="G12" s="15"/>
      <c r="H12" s="22"/>
      <c r="I12" s="24">
        <v>17697</v>
      </c>
      <c r="J12" s="57">
        <v>2.92</v>
      </c>
      <c r="K12" s="6">
        <f t="shared" ref="K12:K13" si="0">ROUND(I12*J12,0)</f>
        <v>51675</v>
      </c>
      <c r="L12" s="6"/>
      <c r="M12" s="6"/>
      <c r="N12" s="21"/>
      <c r="O12" s="21"/>
      <c r="P12" s="21">
        <v>1.71</v>
      </c>
      <c r="Q12" s="92">
        <v>1.1499999999999999</v>
      </c>
      <c r="R12" s="6">
        <f>K12*P12*Q12</f>
        <v>101618.8875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x14ac:dyDescent="0.2">
      <c r="A13" s="12">
        <v>3</v>
      </c>
      <c r="B13" s="12"/>
      <c r="C13" s="12"/>
      <c r="D13" s="14" t="s">
        <v>23</v>
      </c>
      <c r="E13" s="94"/>
      <c r="F13" s="15">
        <v>5</v>
      </c>
      <c r="G13" s="15"/>
      <c r="H13" s="22"/>
      <c r="I13" s="24">
        <v>17697</v>
      </c>
      <c r="J13" s="57">
        <v>2.92</v>
      </c>
      <c r="K13" s="6">
        <f t="shared" si="0"/>
        <v>51675</v>
      </c>
      <c r="L13" s="6"/>
      <c r="M13" s="6"/>
      <c r="N13" s="21"/>
      <c r="O13" s="21"/>
      <c r="P13" s="21">
        <v>1.71</v>
      </c>
      <c r="Q13" s="92">
        <v>1.1499999999999999</v>
      </c>
      <c r="R13" s="6">
        <f>K13*P13*Q13</f>
        <v>101618.8875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x14ac:dyDescent="0.2">
      <c r="A14" s="9"/>
      <c r="B14" s="9"/>
      <c r="C14" s="9"/>
      <c r="D14" s="17"/>
      <c r="F14" s="9"/>
      <c r="G14" s="9"/>
      <c r="H14" s="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x14ac:dyDescent="0.2">
      <c r="A15" s="9"/>
      <c r="B15" s="9"/>
      <c r="C15" s="9"/>
      <c r="D15" s="17"/>
      <c r="F15" s="9"/>
      <c r="G15" s="9"/>
      <c r="H15" s="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x14ac:dyDescent="0.2">
      <c r="A16" s="9"/>
      <c r="B16" s="9"/>
      <c r="C16" s="9"/>
      <c r="D16" s="17"/>
      <c r="F16" s="9"/>
      <c r="G16" s="9"/>
      <c r="H16" s="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x14ac:dyDescent="0.2">
      <c r="A17" s="9"/>
      <c r="B17" s="9"/>
      <c r="C17" s="9"/>
      <c r="D17" s="17"/>
      <c r="F17" s="9"/>
      <c r="G17" s="9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x14ac:dyDescent="0.2">
      <c r="A18" s="9"/>
      <c r="B18" s="9"/>
      <c r="C18" s="9"/>
      <c r="D18" s="17"/>
      <c r="F18" s="9"/>
      <c r="G18" s="9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x14ac:dyDescent="0.2">
      <c r="A19" s="9"/>
      <c r="B19" s="9"/>
      <c r="C19" s="9"/>
      <c r="D19" s="17"/>
      <c r="F19" s="9"/>
      <c r="G19" s="9"/>
      <c r="H19" s="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</row>
    <row r="20" spans="1:94" x14ac:dyDescent="0.2">
      <c r="A20" s="9"/>
      <c r="B20" s="9"/>
      <c r="C20" s="9"/>
      <c r="D20" s="17"/>
      <c r="F20" s="9"/>
      <c r="G20" s="9"/>
      <c r="H20" s="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</row>
    <row r="21" spans="1:94" x14ac:dyDescent="0.2">
      <c r="A21" s="9"/>
      <c r="B21" s="9"/>
      <c r="C21" s="9"/>
      <c r="D21" s="17"/>
      <c r="F21" s="9"/>
      <c r="G21" s="9"/>
      <c r="H21" s="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</row>
    <row r="22" spans="1:94" x14ac:dyDescent="0.2">
      <c r="A22" s="9"/>
      <c r="B22" s="9"/>
      <c r="C22" s="9"/>
      <c r="D22" s="17"/>
      <c r="F22" s="9"/>
      <c r="G22" s="9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</row>
    <row r="23" spans="1:94" x14ac:dyDescent="0.2">
      <c r="A23" s="9"/>
      <c r="B23" s="9"/>
      <c r="C23" s="9"/>
      <c r="D23" s="17"/>
      <c r="F23" s="9"/>
      <c r="G23" s="9"/>
      <c r="H23" s="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</row>
    <row r="24" spans="1:94" x14ac:dyDescent="0.2">
      <c r="A24" s="9"/>
      <c r="B24" s="9"/>
      <c r="C24" s="9"/>
      <c r="D24" s="17"/>
      <c r="F24" s="9"/>
      <c r="G24" s="9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</row>
    <row r="25" spans="1:94" x14ac:dyDescent="0.2">
      <c r="A25" s="9"/>
      <c r="B25" s="9"/>
      <c r="C25" s="9"/>
      <c r="D25" s="17"/>
      <c r="F25" s="9"/>
      <c r="G25" s="9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</row>
    <row r="26" spans="1:94" x14ac:dyDescent="0.2">
      <c r="A26" s="9"/>
      <c r="B26" s="9"/>
      <c r="C26" s="9"/>
      <c r="D26" s="17"/>
      <c r="F26" s="9"/>
      <c r="G26" s="9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</row>
    <row r="27" spans="1:94" x14ac:dyDescent="0.2">
      <c r="A27" s="9"/>
      <c r="B27" s="9"/>
      <c r="C27" s="9"/>
      <c r="D27" s="17"/>
      <c r="F27" s="9"/>
      <c r="G27" s="9"/>
      <c r="H27" s="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</row>
    <row r="28" spans="1:94" x14ac:dyDescent="0.2">
      <c r="A28" s="9"/>
      <c r="B28" s="9"/>
      <c r="C28" s="9"/>
      <c r="D28" s="17"/>
      <c r="E28" s="17"/>
      <c r="F28" s="9"/>
      <c r="G28" s="9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</row>
    <row r="29" spans="1:94" x14ac:dyDescent="0.2">
      <c r="A29" s="9"/>
      <c r="B29" s="9"/>
      <c r="C29" s="9"/>
      <c r="D29" s="17"/>
      <c r="E29" s="17"/>
      <c r="F29" s="9"/>
      <c r="G29" s="9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</row>
    <row r="30" spans="1:94" x14ac:dyDescent="0.2">
      <c r="A30" s="9"/>
      <c r="B30" s="9"/>
      <c r="C30" s="9"/>
      <c r="D30" s="17"/>
      <c r="E30" s="17"/>
      <c r="F30" s="9"/>
      <c r="G30" s="9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</row>
    <row r="31" spans="1:94" x14ac:dyDescent="0.2">
      <c r="A31" s="9"/>
      <c r="B31" s="9"/>
      <c r="C31" s="9"/>
      <c r="D31" s="17"/>
      <c r="E31" s="17"/>
      <c r="F31" s="9"/>
      <c r="G31" s="9"/>
      <c r="H31" s="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</row>
    <row r="32" spans="1:94" x14ac:dyDescent="0.2">
      <c r="A32" s="9"/>
      <c r="B32" s="9"/>
      <c r="C32" s="9"/>
      <c r="D32" s="17"/>
      <c r="E32" s="17"/>
      <c r="F32" s="9"/>
      <c r="G32" s="9"/>
      <c r="H32" s="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</row>
    <row r="33" spans="1:94" x14ac:dyDescent="0.2">
      <c r="A33" s="9"/>
      <c r="B33" s="9"/>
      <c r="C33" s="9"/>
      <c r="D33" s="17"/>
      <c r="E33" s="17"/>
      <c r="F33" s="9"/>
      <c r="G33" s="9"/>
      <c r="H33" s="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</row>
    <row r="34" spans="1:94" x14ac:dyDescent="0.2">
      <c r="A34" s="9"/>
      <c r="B34" s="9"/>
      <c r="C34" s="9"/>
      <c r="D34" s="17"/>
      <c r="E34" s="17"/>
      <c r="F34" s="9"/>
      <c r="G34" s="9"/>
      <c r="H34" s="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</row>
    <row r="35" spans="1:94" x14ac:dyDescent="0.2">
      <c r="A35" s="9"/>
      <c r="B35" s="9"/>
      <c r="C35" s="9"/>
      <c r="D35" s="17"/>
      <c r="E35" s="17"/>
      <c r="F35" s="9"/>
      <c r="G35" s="9"/>
      <c r="H35" s="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</row>
    <row r="36" spans="1:94" x14ac:dyDescent="0.2">
      <c r="A36" s="9"/>
      <c r="B36" s="9"/>
      <c r="C36" s="9"/>
      <c r="D36" s="17"/>
      <c r="E36" s="17"/>
      <c r="F36" s="9"/>
      <c r="G36" s="9"/>
      <c r="H36" s="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</row>
    <row r="37" spans="1:94" x14ac:dyDescent="0.2">
      <c r="A37" s="9"/>
      <c r="B37" s="9"/>
      <c r="C37" s="9"/>
      <c r="D37" s="17"/>
      <c r="E37" s="17"/>
      <c r="F37" s="9"/>
      <c r="G37" s="9"/>
      <c r="H37" s="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</row>
    <row r="38" spans="1:94" x14ac:dyDescent="0.2">
      <c r="A38" s="9"/>
      <c r="B38" s="9"/>
      <c r="C38" s="9"/>
      <c r="D38" s="17"/>
      <c r="E38" s="17"/>
      <c r="F38" s="9"/>
      <c r="G38" s="9"/>
      <c r="H38" s="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</row>
    <row r="39" spans="1:94" x14ac:dyDescent="0.2">
      <c r="A39" s="9"/>
      <c r="B39" s="9"/>
      <c r="C39" s="9"/>
      <c r="D39" s="17"/>
      <c r="E39" s="17"/>
      <c r="F39" s="9"/>
      <c r="G39" s="9"/>
      <c r="H39" s="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</row>
    <row r="40" spans="1:94" x14ac:dyDescent="0.2">
      <c r="A40" s="9"/>
      <c r="B40" s="9"/>
      <c r="C40" s="9"/>
      <c r="D40" s="17"/>
      <c r="E40" s="17"/>
      <c r="F40" s="9"/>
      <c r="G40" s="9"/>
      <c r="H40" s="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</row>
    <row r="41" spans="1:94" x14ac:dyDescent="0.2">
      <c r="A41" s="9"/>
      <c r="B41" s="9"/>
      <c r="C41" s="9"/>
      <c r="D41" s="17"/>
      <c r="E41" s="17"/>
      <c r="F41" s="9"/>
      <c r="G41" s="9"/>
      <c r="H41" s="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</row>
    <row r="42" spans="1:94" x14ac:dyDescent="0.2">
      <c r="A42" s="9"/>
      <c r="B42" s="9"/>
      <c r="C42" s="9"/>
      <c r="D42" s="17"/>
      <c r="E42" s="17"/>
      <c r="F42" s="9"/>
      <c r="G42" s="9"/>
      <c r="H42" s="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</row>
    <row r="43" spans="1:94" x14ac:dyDescent="0.2">
      <c r="A43" s="9"/>
      <c r="B43" s="9"/>
      <c r="C43" s="9"/>
      <c r="D43" s="17"/>
      <c r="E43" s="17"/>
      <c r="F43" s="9"/>
      <c r="G43" s="9"/>
      <c r="H43" s="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</row>
    <row r="44" spans="1:94" x14ac:dyDescent="0.2">
      <c r="A44" s="9"/>
      <c r="B44" s="9"/>
      <c r="C44" s="9"/>
      <c r="D44" s="17"/>
      <c r="E44" s="17"/>
      <c r="F44" s="9"/>
      <c r="G44" s="9"/>
      <c r="H44" s="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</row>
    <row r="45" spans="1:94" x14ac:dyDescent="0.2">
      <c r="A45" s="9"/>
      <c r="B45" s="9"/>
      <c r="C45" s="9"/>
      <c r="D45" s="17"/>
      <c r="E45" s="17"/>
      <c r="F45" s="9"/>
      <c r="G45" s="9"/>
      <c r="H45" s="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</row>
    <row r="46" spans="1:94" x14ac:dyDescent="0.2">
      <c r="A46" s="9"/>
      <c r="B46" s="9"/>
      <c r="C46" s="9"/>
      <c r="D46" s="17"/>
      <c r="E46" s="17"/>
      <c r="F46" s="9"/>
      <c r="G46" s="9"/>
      <c r="H46" s="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</row>
    <row r="47" spans="1:94" x14ac:dyDescent="0.2">
      <c r="A47" s="9"/>
      <c r="B47" s="9"/>
      <c r="C47" s="9"/>
      <c r="D47" s="17"/>
      <c r="E47" s="17"/>
      <c r="F47" s="9"/>
      <c r="G47" s="9"/>
      <c r="H47" s="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</row>
    <row r="48" spans="1:94" x14ac:dyDescent="0.2">
      <c r="A48" s="9"/>
      <c r="B48" s="9"/>
      <c r="C48" s="9"/>
      <c r="D48" s="17"/>
      <c r="E48" s="17"/>
      <c r="F48" s="9"/>
      <c r="G48" s="9"/>
      <c r="H48" s="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</row>
    <row r="49" spans="1:94" x14ac:dyDescent="0.2">
      <c r="A49" s="9"/>
      <c r="B49" s="9"/>
      <c r="C49" s="9"/>
      <c r="D49" s="17"/>
      <c r="E49" s="17"/>
      <c r="F49" s="9"/>
      <c r="G49" s="9"/>
      <c r="H49" s="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</row>
    <row r="50" spans="1:94" x14ac:dyDescent="0.2">
      <c r="A50" s="9"/>
      <c r="B50" s="9"/>
      <c r="C50" s="9"/>
      <c r="D50" s="17"/>
      <c r="E50" s="17"/>
      <c r="F50" s="9"/>
      <c r="G50" s="9"/>
      <c r="H50" s="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</row>
    <row r="51" spans="1:94" x14ac:dyDescent="0.2">
      <c r="A51" s="9"/>
      <c r="B51" s="9"/>
      <c r="C51" s="9"/>
      <c r="D51" s="17"/>
      <c r="E51" s="17"/>
      <c r="F51" s="9"/>
      <c r="G51" s="9"/>
      <c r="H51" s="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</row>
    <row r="52" spans="1:94" x14ac:dyDescent="0.2">
      <c r="A52" s="9"/>
      <c r="B52" s="9"/>
      <c r="C52" s="9"/>
      <c r="D52" s="17"/>
      <c r="E52" s="17"/>
      <c r="F52" s="9"/>
      <c r="G52" s="9"/>
      <c r="H52" s="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</row>
    <row r="53" spans="1:94" x14ac:dyDescent="0.2">
      <c r="A53" s="9"/>
      <c r="B53" s="9"/>
      <c r="C53" s="9"/>
      <c r="D53" s="17"/>
      <c r="E53" s="17"/>
      <c r="F53" s="9"/>
      <c r="G53" s="9"/>
      <c r="H53" s="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</row>
    <row r="54" spans="1:94" x14ac:dyDescent="0.2">
      <c r="A54" s="9"/>
      <c r="B54" s="9"/>
      <c r="C54" s="9"/>
      <c r="D54" s="17"/>
      <c r="E54" s="17"/>
      <c r="F54" s="9"/>
      <c r="G54" s="9"/>
      <c r="H54" s="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</row>
    <row r="55" spans="1:94" x14ac:dyDescent="0.2">
      <c r="A55" s="9"/>
      <c r="B55" s="9"/>
      <c r="C55" s="9"/>
      <c r="D55" s="17"/>
      <c r="E55" s="17"/>
      <c r="F55" s="9"/>
      <c r="G55" s="9"/>
      <c r="H55" s="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</row>
    <row r="56" spans="1:94" x14ac:dyDescent="0.2">
      <c r="A56" s="9"/>
      <c r="B56" s="9"/>
      <c r="C56" s="9"/>
      <c r="D56" s="17"/>
      <c r="E56" s="17"/>
      <c r="F56" s="9"/>
      <c r="G56" s="9"/>
      <c r="H56" s="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</row>
    <row r="57" spans="1:94" x14ac:dyDescent="0.2">
      <c r="A57" s="9"/>
      <c r="B57" s="9"/>
      <c r="C57" s="9"/>
      <c r="D57" s="17"/>
      <c r="E57" s="17"/>
      <c r="F57" s="9"/>
      <c r="G57" s="9"/>
      <c r="H57" s="8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</row>
    <row r="58" spans="1:94" x14ac:dyDescent="0.2">
      <c r="A58" s="9"/>
      <c r="B58" s="9"/>
      <c r="C58" s="9"/>
      <c r="D58" s="17"/>
      <c r="E58" s="17"/>
      <c r="F58" s="9"/>
      <c r="G58" s="9"/>
      <c r="H58" s="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</row>
    <row r="59" spans="1:94" x14ac:dyDescent="0.2">
      <c r="A59" s="9"/>
      <c r="B59" s="9"/>
      <c r="C59" s="9"/>
      <c r="D59" s="17"/>
      <c r="E59" s="17"/>
      <c r="F59" s="9"/>
      <c r="G59" s="9"/>
      <c r="H59" s="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</row>
    <row r="60" spans="1:94" x14ac:dyDescent="0.2">
      <c r="A60" s="9"/>
      <c r="B60" s="9"/>
      <c r="C60" s="9"/>
      <c r="D60" s="17"/>
      <c r="E60" s="17"/>
      <c r="F60" s="9"/>
      <c r="G60" s="9"/>
      <c r="H60" s="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</row>
    <row r="61" spans="1:94" x14ac:dyDescent="0.2">
      <c r="A61" s="9"/>
      <c r="B61" s="9"/>
      <c r="C61" s="9"/>
      <c r="D61" s="17"/>
      <c r="E61" s="17"/>
      <c r="F61" s="9"/>
      <c r="G61" s="9"/>
      <c r="H61" s="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</row>
    <row r="62" spans="1:94" x14ac:dyDescent="0.2">
      <c r="A62" s="9"/>
      <c r="B62" s="9"/>
      <c r="C62" s="9"/>
      <c r="D62" s="17"/>
      <c r="E62" s="17"/>
      <c r="F62" s="9"/>
      <c r="G62" s="9"/>
      <c r="H62" s="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</row>
    <row r="63" spans="1:94" x14ac:dyDescent="0.2">
      <c r="A63" s="9"/>
      <c r="B63" s="9"/>
      <c r="C63" s="9"/>
      <c r="D63" s="17"/>
      <c r="E63" s="17"/>
      <c r="F63" s="9"/>
      <c r="G63" s="9"/>
      <c r="H63" s="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</row>
    <row r="64" spans="1:94" x14ac:dyDescent="0.2">
      <c r="A64" s="9"/>
      <c r="B64" s="9"/>
      <c r="C64" s="9"/>
      <c r="D64" s="17"/>
      <c r="E64" s="17"/>
      <c r="F64" s="9"/>
      <c r="G64" s="9"/>
      <c r="H64" s="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</row>
    <row r="65" spans="1:94" x14ac:dyDescent="0.2">
      <c r="A65" s="9"/>
      <c r="B65" s="9"/>
      <c r="C65" s="9"/>
      <c r="D65" s="17"/>
      <c r="E65" s="17"/>
      <c r="F65" s="9"/>
      <c r="G65" s="9"/>
      <c r="H65" s="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</row>
    <row r="66" spans="1:94" x14ac:dyDescent="0.2">
      <c r="A66" s="9"/>
      <c r="B66" s="9"/>
      <c r="C66" s="9"/>
      <c r="D66" s="17"/>
      <c r="E66" s="17"/>
      <c r="F66" s="9"/>
      <c r="G66" s="9"/>
      <c r="H66" s="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</row>
    <row r="67" spans="1:94" x14ac:dyDescent="0.2">
      <c r="A67" s="9"/>
      <c r="B67" s="9"/>
      <c r="C67" s="9"/>
      <c r="D67" s="17"/>
      <c r="E67" s="17"/>
      <c r="F67" s="9"/>
      <c r="G67" s="9"/>
      <c r="H67" s="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</row>
    <row r="68" spans="1:94" x14ac:dyDescent="0.2">
      <c r="A68" s="9"/>
      <c r="B68" s="9"/>
      <c r="C68" s="9"/>
      <c r="D68" s="17"/>
      <c r="E68" s="17"/>
      <c r="F68" s="9"/>
      <c r="G68" s="9"/>
      <c r="H68" s="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</row>
    <row r="69" spans="1:94" x14ac:dyDescent="0.2">
      <c r="A69" s="9"/>
      <c r="B69" s="9"/>
      <c r="C69" s="9"/>
      <c r="D69" s="17"/>
      <c r="E69" s="17"/>
      <c r="F69" s="9"/>
      <c r="G69" s="9"/>
      <c r="H69" s="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</row>
    <row r="70" spans="1:94" x14ac:dyDescent="0.2">
      <c r="A70" s="9"/>
      <c r="B70" s="9"/>
      <c r="C70" s="9"/>
      <c r="D70" s="17"/>
      <c r="E70" s="17"/>
      <c r="F70" s="9"/>
      <c r="G70" s="9"/>
      <c r="H70" s="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</row>
    <row r="71" spans="1:94" x14ac:dyDescent="0.2">
      <c r="A71" s="9"/>
      <c r="B71" s="9"/>
      <c r="C71" s="9"/>
      <c r="D71" s="17"/>
      <c r="E71" s="17"/>
      <c r="F71" s="9"/>
      <c r="G71" s="9"/>
      <c r="H71" s="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</row>
    <row r="72" spans="1:94" x14ac:dyDescent="0.2">
      <c r="A72" s="9"/>
      <c r="B72" s="9"/>
      <c r="C72" s="9"/>
      <c r="D72" s="17"/>
      <c r="E72" s="17"/>
      <c r="F72" s="9"/>
      <c r="G72" s="9"/>
      <c r="H72" s="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</row>
    <row r="73" spans="1:94" x14ac:dyDescent="0.2">
      <c r="A73" s="9"/>
      <c r="B73" s="9"/>
      <c r="C73" s="9"/>
      <c r="D73" s="17"/>
      <c r="E73" s="17"/>
      <c r="F73" s="9"/>
      <c r="G73" s="9"/>
      <c r="H73" s="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</row>
    <row r="74" spans="1:94" x14ac:dyDescent="0.2">
      <c r="A74" s="9"/>
      <c r="B74" s="9"/>
      <c r="C74" s="9"/>
      <c r="D74" s="17"/>
      <c r="E74" s="17"/>
      <c r="F74" s="9"/>
      <c r="G74" s="9"/>
      <c r="H74" s="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</row>
    <row r="75" spans="1:94" x14ac:dyDescent="0.2">
      <c r="A75" s="9"/>
      <c r="B75" s="9"/>
      <c r="C75" s="9"/>
      <c r="D75" s="17"/>
      <c r="E75" s="17"/>
      <c r="F75" s="9"/>
      <c r="G75" s="9"/>
      <c r="H75" s="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</row>
    <row r="76" spans="1:94" x14ac:dyDescent="0.2">
      <c r="A76" s="9"/>
      <c r="B76" s="9"/>
      <c r="C76" s="9"/>
      <c r="D76" s="17"/>
      <c r="E76" s="17"/>
      <c r="F76" s="9"/>
      <c r="G76" s="9"/>
      <c r="H76" s="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</row>
    <row r="77" spans="1:94" x14ac:dyDescent="0.2">
      <c r="A77" s="9"/>
      <c r="B77" s="9"/>
      <c r="C77" s="9"/>
      <c r="D77" s="17"/>
      <c r="E77" s="17"/>
      <c r="F77" s="9"/>
      <c r="G77" s="9"/>
      <c r="H77" s="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</row>
    <row r="78" spans="1:94" x14ac:dyDescent="0.2">
      <c r="A78" s="9"/>
      <c r="B78" s="9"/>
      <c r="C78" s="9"/>
      <c r="D78" s="17"/>
      <c r="E78" s="17"/>
      <c r="F78" s="9"/>
      <c r="G78" s="9"/>
      <c r="H78" s="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</row>
    <row r="79" spans="1:94" x14ac:dyDescent="0.2">
      <c r="A79" s="9"/>
      <c r="B79" s="9"/>
      <c r="C79" s="9"/>
      <c r="D79" s="17"/>
      <c r="E79" s="17"/>
      <c r="F79" s="9"/>
      <c r="G79" s="9"/>
      <c r="H79" s="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</row>
    <row r="80" spans="1:94" x14ac:dyDescent="0.2">
      <c r="A80" s="9"/>
      <c r="B80" s="9"/>
      <c r="C80" s="9"/>
      <c r="D80" s="17"/>
      <c r="E80" s="17"/>
      <c r="F80" s="9"/>
      <c r="G80" s="9"/>
      <c r="H80" s="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</row>
    <row r="81" spans="1:94" x14ac:dyDescent="0.2">
      <c r="A81" s="9"/>
      <c r="B81" s="9"/>
      <c r="C81" s="9"/>
      <c r="D81" s="17"/>
      <c r="E81" s="17"/>
      <c r="F81" s="9"/>
      <c r="G81" s="9"/>
      <c r="H81" s="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</row>
    <row r="82" spans="1:94" x14ac:dyDescent="0.2">
      <c r="A82" s="9"/>
      <c r="B82" s="9"/>
      <c r="C82" s="9"/>
      <c r="D82" s="17"/>
      <c r="E82" s="17"/>
      <c r="F82" s="9"/>
      <c r="G82" s="9"/>
      <c r="H82" s="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</row>
    <row r="83" spans="1:94" x14ac:dyDescent="0.2">
      <c r="A83" s="9"/>
      <c r="B83" s="9"/>
      <c r="C83" s="9"/>
      <c r="D83" s="17"/>
      <c r="E83" s="17"/>
      <c r="F83" s="9"/>
      <c r="G83" s="9"/>
      <c r="H83" s="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</row>
    <row r="84" spans="1:94" x14ac:dyDescent="0.2">
      <c r="A84" s="9"/>
      <c r="B84" s="9"/>
      <c r="C84" s="9"/>
      <c r="D84" s="17"/>
      <c r="E84" s="17"/>
      <c r="F84" s="9"/>
      <c r="G84" s="9"/>
      <c r="H84" s="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</row>
    <row r="85" spans="1:94" x14ac:dyDescent="0.2">
      <c r="A85" s="9"/>
      <c r="B85" s="9"/>
      <c r="C85" s="9"/>
      <c r="D85" s="17"/>
      <c r="E85" s="17"/>
      <c r="F85" s="9"/>
      <c r="G85" s="9"/>
      <c r="H85" s="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</row>
    <row r="86" spans="1:94" x14ac:dyDescent="0.2">
      <c r="A86" s="9"/>
      <c r="B86" s="9"/>
      <c r="C86" s="9"/>
      <c r="D86" s="17"/>
      <c r="E86" s="17"/>
      <c r="F86" s="9"/>
      <c r="G86" s="9"/>
      <c r="H86" s="8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</row>
    <row r="87" spans="1:94" x14ac:dyDescent="0.2">
      <c r="A87" s="9"/>
      <c r="B87" s="9"/>
      <c r="C87" s="9"/>
      <c r="D87" s="17"/>
      <c r="E87" s="17"/>
      <c r="F87" s="9"/>
      <c r="G87" s="9"/>
      <c r="H87" s="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</row>
    <row r="88" spans="1:94" x14ac:dyDescent="0.2">
      <c r="A88" s="9"/>
      <c r="B88" s="9"/>
      <c r="C88" s="9"/>
      <c r="D88" s="17"/>
      <c r="E88" s="17"/>
      <c r="F88" s="9"/>
      <c r="G88" s="9"/>
      <c r="H88" s="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</row>
    <row r="89" spans="1:94" s="2" customFormat="1" x14ac:dyDescent="0.2">
      <c r="A89" s="1"/>
      <c r="B89" s="1"/>
      <c r="C89" s="1"/>
      <c r="D89"/>
      <c r="E89"/>
      <c r="F89" s="1"/>
      <c r="G89" s="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</row>
    <row r="90" spans="1:94" s="2" customFormat="1" x14ac:dyDescent="0.2">
      <c r="A90" s="1"/>
      <c r="B90" s="1"/>
      <c r="C90" s="1"/>
      <c r="D90"/>
      <c r="E90"/>
      <c r="F90" s="1"/>
      <c r="G90" s="9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</row>
    <row r="91" spans="1:94" s="2" customFormat="1" x14ac:dyDescent="0.2">
      <c r="A91" s="1"/>
      <c r="B91" s="1"/>
      <c r="C91" s="1"/>
      <c r="D91"/>
      <c r="E91"/>
      <c r="F91" s="1"/>
      <c r="G91" s="9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</row>
    <row r="92" spans="1:94" s="2" customFormat="1" x14ac:dyDescent="0.2">
      <c r="A92" s="1"/>
      <c r="B92" s="1"/>
      <c r="C92" s="1"/>
      <c r="D92"/>
      <c r="E92"/>
      <c r="F92" s="1"/>
      <c r="G92" s="9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</row>
    <row r="93" spans="1:94" s="2" customFormat="1" x14ac:dyDescent="0.2">
      <c r="A93" s="1"/>
      <c r="B93" s="1"/>
      <c r="C93" s="1"/>
      <c r="D93"/>
      <c r="E93"/>
      <c r="F93" s="1"/>
      <c r="G93" s="9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</row>
    <row r="94" spans="1:94" s="2" customFormat="1" x14ac:dyDescent="0.2">
      <c r="A94" s="1"/>
      <c r="B94" s="1"/>
      <c r="C94" s="1"/>
      <c r="D94"/>
      <c r="E94"/>
      <c r="F94" s="1"/>
      <c r="G94" s="9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</row>
    <row r="95" spans="1:94" s="2" customFormat="1" x14ac:dyDescent="0.2">
      <c r="A95" s="1"/>
      <c r="B95" s="1"/>
      <c r="C95" s="1"/>
      <c r="D95"/>
      <c r="E95"/>
      <c r="F95" s="1"/>
      <c r="G95" s="9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</row>
    <row r="96" spans="1:94" s="2" customFormat="1" x14ac:dyDescent="0.2">
      <c r="A96" s="1"/>
      <c r="B96" s="1"/>
      <c r="C96" s="1"/>
      <c r="D96"/>
      <c r="E96"/>
      <c r="F96" s="1"/>
      <c r="G96" s="9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</row>
    <row r="97" spans="1:94" s="2" customFormat="1" x14ac:dyDescent="0.2">
      <c r="A97" s="1"/>
      <c r="B97" s="1"/>
      <c r="C97" s="1"/>
      <c r="D97"/>
      <c r="E97"/>
      <c r="F97" s="1"/>
      <c r="G97" s="9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</row>
    <row r="98" spans="1:94" s="2" customFormat="1" x14ac:dyDescent="0.2">
      <c r="A98" s="1"/>
      <c r="B98" s="1"/>
      <c r="C98" s="1"/>
      <c r="D98"/>
      <c r="E98"/>
      <c r="F98" s="1"/>
      <c r="G98" s="9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</row>
    <row r="99" spans="1:94" s="2" customFormat="1" x14ac:dyDescent="0.2">
      <c r="A99" s="1"/>
      <c r="B99" s="1"/>
      <c r="C99" s="1"/>
      <c r="D99"/>
      <c r="E99"/>
      <c r="F99" s="1"/>
      <c r="G99" s="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</row>
    <row r="100" spans="1:94" s="2" customFormat="1" x14ac:dyDescent="0.2">
      <c r="A100" s="1"/>
      <c r="B100" s="1"/>
      <c r="C100" s="1"/>
      <c r="D100"/>
      <c r="E100"/>
      <c r="F100" s="1"/>
      <c r="G100" s="9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</row>
    <row r="101" spans="1:94" s="2" customFormat="1" x14ac:dyDescent="0.2">
      <c r="A101" s="1"/>
      <c r="B101" s="1"/>
      <c r="C101" s="1"/>
      <c r="D101"/>
      <c r="E101"/>
      <c r="F101" s="1"/>
      <c r="G101" s="9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</row>
    <row r="102" spans="1:94" s="2" customFormat="1" x14ac:dyDescent="0.2">
      <c r="A102" s="1"/>
      <c r="B102" s="1"/>
      <c r="C102" s="1"/>
      <c r="D102"/>
      <c r="E102"/>
      <c r="F102" s="1"/>
      <c r="G102" s="9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</row>
    <row r="103" spans="1:94" s="2" customFormat="1" x14ac:dyDescent="0.2">
      <c r="A103" s="1"/>
      <c r="B103" s="1"/>
      <c r="C103" s="1"/>
      <c r="D103"/>
      <c r="E103"/>
      <c r="F103" s="1"/>
      <c r="G103" s="9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</row>
    <row r="104" spans="1:94" s="2" customFormat="1" x14ac:dyDescent="0.2">
      <c r="A104" s="1"/>
      <c r="B104" s="1"/>
      <c r="C104" s="1"/>
      <c r="D104"/>
      <c r="E104"/>
      <c r="F104" s="1"/>
      <c r="G104" s="9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</row>
    <row r="105" spans="1:94" s="2" customFormat="1" x14ac:dyDescent="0.2">
      <c r="A105" s="1"/>
      <c r="B105" s="1"/>
      <c r="C105" s="1"/>
      <c r="D105"/>
      <c r="E105"/>
      <c r="F105" s="1"/>
      <c r="G105" s="9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</row>
    <row r="106" spans="1:94" s="2" customFormat="1" x14ac:dyDescent="0.2">
      <c r="A106" s="1"/>
      <c r="B106" s="1"/>
      <c r="C106" s="1"/>
      <c r="D106"/>
      <c r="E106"/>
      <c r="F106" s="1"/>
      <c r="G106" s="9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</row>
    <row r="107" spans="1:94" s="2" customFormat="1" x14ac:dyDescent="0.2">
      <c r="A107" s="1"/>
      <c r="B107" s="1"/>
      <c r="C107" s="1"/>
      <c r="D107"/>
      <c r="E107"/>
      <c r="F107" s="1"/>
      <c r="G107" s="9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</row>
    <row r="108" spans="1:94" s="2" customFormat="1" x14ac:dyDescent="0.2">
      <c r="A108" s="1"/>
      <c r="B108" s="1"/>
      <c r="C108" s="1"/>
      <c r="D108"/>
      <c r="E108"/>
      <c r="F108" s="1"/>
      <c r="G108" s="9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</row>
    <row r="109" spans="1:94" s="2" customFormat="1" x14ac:dyDescent="0.2">
      <c r="A109" s="1"/>
      <c r="B109" s="1"/>
      <c r="C109" s="1"/>
      <c r="D109"/>
      <c r="E109"/>
      <c r="F109" s="1"/>
      <c r="G109" s="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</row>
    <row r="110" spans="1:94" s="2" customFormat="1" x14ac:dyDescent="0.2">
      <c r="A110" s="1"/>
      <c r="B110" s="1"/>
      <c r="C110" s="1"/>
      <c r="D110"/>
      <c r="E110"/>
      <c r="F110" s="1"/>
      <c r="G110" s="9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</row>
    <row r="111" spans="1:94" s="2" customFormat="1" x14ac:dyDescent="0.2">
      <c r="A111" s="1"/>
      <c r="B111" s="1"/>
      <c r="C111" s="1"/>
      <c r="D111"/>
      <c r="E111"/>
      <c r="F111" s="1"/>
      <c r="G111" s="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</row>
    <row r="112" spans="1:94" s="2" customFormat="1" x14ac:dyDescent="0.2">
      <c r="A112" s="1"/>
      <c r="B112" s="1"/>
      <c r="C112" s="1"/>
      <c r="D112"/>
      <c r="E112"/>
      <c r="F112" s="1"/>
      <c r="G112" s="9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</row>
    <row r="113" spans="1:94" s="2" customFormat="1" x14ac:dyDescent="0.2">
      <c r="A113" s="1"/>
      <c r="B113" s="1"/>
      <c r="C113" s="1"/>
      <c r="D113"/>
      <c r="E113"/>
      <c r="F113" s="1"/>
      <c r="G113" s="9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</row>
    <row r="114" spans="1:94" s="2" customFormat="1" x14ac:dyDescent="0.2">
      <c r="A114" s="1"/>
      <c r="B114" s="1"/>
      <c r="C114" s="1"/>
      <c r="D114"/>
      <c r="E114"/>
      <c r="F114" s="1"/>
      <c r="G114" s="9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</row>
    <row r="115" spans="1:94" s="2" customFormat="1" x14ac:dyDescent="0.2">
      <c r="A115" s="1"/>
      <c r="B115" s="1"/>
      <c r="C115" s="1"/>
      <c r="D115"/>
      <c r="E115"/>
      <c r="F115" s="1"/>
      <c r="G115" s="9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</row>
    <row r="116" spans="1:94" s="2" customFormat="1" x14ac:dyDescent="0.2">
      <c r="A116" s="1"/>
      <c r="B116" s="1"/>
      <c r="C116" s="1"/>
      <c r="D116"/>
      <c r="E116"/>
      <c r="F116" s="1"/>
      <c r="G116" s="9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</row>
    <row r="117" spans="1:94" s="2" customFormat="1" x14ac:dyDescent="0.2">
      <c r="A117" s="1"/>
      <c r="B117" s="1"/>
      <c r="C117" s="1"/>
      <c r="D117"/>
      <c r="E117"/>
      <c r="F117" s="1"/>
      <c r="G117" s="9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</row>
    <row r="118" spans="1:94" s="2" customFormat="1" x14ac:dyDescent="0.2">
      <c r="A118" s="1"/>
      <c r="B118" s="1"/>
      <c r="C118" s="1"/>
      <c r="D118"/>
      <c r="E118"/>
      <c r="F118" s="1"/>
      <c r="G118" s="9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</row>
    <row r="119" spans="1:94" s="2" customFormat="1" x14ac:dyDescent="0.2">
      <c r="A119" s="1"/>
      <c r="B119" s="1"/>
      <c r="C119" s="1"/>
      <c r="D119"/>
      <c r="E119"/>
      <c r="F119" s="1"/>
      <c r="G119" s="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</row>
    <row r="120" spans="1:94" s="2" customFormat="1" x14ac:dyDescent="0.2">
      <c r="A120" s="1"/>
      <c r="B120" s="1"/>
      <c r="C120" s="1"/>
      <c r="D120"/>
      <c r="E120"/>
      <c r="F120" s="1"/>
      <c r="G120" s="9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</row>
    <row r="121" spans="1:94" s="2" customFormat="1" x14ac:dyDescent="0.2">
      <c r="A121" s="1"/>
      <c r="B121" s="1"/>
      <c r="C121" s="1"/>
      <c r="D121"/>
      <c r="E121"/>
      <c r="F121" s="1"/>
      <c r="G121" s="9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</row>
    <row r="122" spans="1:94" s="2" customFormat="1" x14ac:dyDescent="0.2">
      <c r="A122" s="1"/>
      <c r="B122" s="1"/>
      <c r="C122" s="1"/>
      <c r="D122"/>
      <c r="E122"/>
      <c r="F122" s="1"/>
      <c r="G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</row>
    <row r="123" spans="1:94" s="2" customFormat="1" x14ac:dyDescent="0.2">
      <c r="A123" s="1"/>
      <c r="B123" s="1"/>
      <c r="C123" s="1"/>
      <c r="D123"/>
      <c r="E123"/>
      <c r="F123" s="1"/>
      <c r="G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</row>
    <row r="124" spans="1:94" s="2" customFormat="1" x14ac:dyDescent="0.2">
      <c r="A124" s="1"/>
      <c r="B124" s="1"/>
      <c r="C124" s="1"/>
      <c r="D124"/>
      <c r="E124"/>
      <c r="F124" s="1"/>
      <c r="G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</row>
    <row r="125" spans="1:94" s="2" customFormat="1" x14ac:dyDescent="0.2">
      <c r="A125" s="1"/>
      <c r="B125" s="1"/>
      <c r="C125" s="1"/>
      <c r="D125"/>
      <c r="E125"/>
      <c r="F125" s="1"/>
      <c r="G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</row>
    <row r="126" spans="1:94" s="2" customFormat="1" x14ac:dyDescent="0.2">
      <c r="A126" s="1"/>
      <c r="B126" s="1"/>
      <c r="C126" s="1"/>
      <c r="D126"/>
      <c r="E126"/>
      <c r="F126" s="1"/>
      <c r="G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</row>
    <row r="127" spans="1:94" s="2" customFormat="1" x14ac:dyDescent="0.2">
      <c r="A127" s="1"/>
      <c r="B127" s="1"/>
      <c r="C127" s="1"/>
      <c r="D127"/>
      <c r="E127"/>
      <c r="F127" s="1"/>
      <c r="G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</row>
    <row r="128" spans="1:94" s="2" customFormat="1" x14ac:dyDescent="0.2">
      <c r="A128" s="1"/>
      <c r="B128" s="1"/>
      <c r="C128" s="1"/>
      <c r="D128"/>
      <c r="E128"/>
      <c r="F128" s="1"/>
      <c r="G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</row>
    <row r="129" spans="1:94" s="2" customFormat="1" x14ac:dyDescent="0.2">
      <c r="A129" s="1"/>
      <c r="B129" s="1"/>
      <c r="C129" s="1"/>
      <c r="D129"/>
      <c r="E129"/>
      <c r="F129" s="1"/>
      <c r="G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</row>
    <row r="130" spans="1:94" s="2" customFormat="1" x14ac:dyDescent="0.2">
      <c r="A130" s="1"/>
      <c r="B130" s="1"/>
      <c r="C130" s="1"/>
      <c r="D130"/>
      <c r="E130"/>
      <c r="F130" s="1"/>
      <c r="G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</row>
    <row r="131" spans="1:94" s="2" customFormat="1" x14ac:dyDescent="0.2">
      <c r="A131" s="1"/>
      <c r="B131" s="1"/>
      <c r="C131" s="1"/>
      <c r="D131"/>
      <c r="E131"/>
      <c r="F131" s="1"/>
      <c r="G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</row>
  </sheetData>
  <sheetProtection formatCells="0" formatColumns="0" formatRows="0" insertColumns="0" insertRows="0" deleteColumns="0" deleteRows="0"/>
  <autoFilter ref="A10:CP10" xr:uid="{00000000-0009-0000-0000-000002000000}"/>
  <sortState xmlns:xlrd2="http://schemas.microsoft.com/office/spreadsheetml/2017/richdata2" ref="A11:AB13">
    <sortCondition descending="1" ref="F11:F13"/>
  </sortState>
  <mergeCells count="19">
    <mergeCell ref="J5:R5"/>
    <mergeCell ref="Q8:Q9"/>
    <mergeCell ref="L7:R7"/>
    <mergeCell ref="L8:M8"/>
    <mergeCell ref="B6:B9"/>
    <mergeCell ref="H6:H9"/>
    <mergeCell ref="N8:O8"/>
    <mergeCell ref="F6:F9"/>
    <mergeCell ref="R8:R9"/>
    <mergeCell ref="G6:G9"/>
    <mergeCell ref="A1:R1"/>
    <mergeCell ref="C6:C9"/>
    <mergeCell ref="I6:I9"/>
    <mergeCell ref="J6:J9"/>
    <mergeCell ref="K6:R6"/>
    <mergeCell ref="K7:K9"/>
    <mergeCell ref="A6:A9"/>
    <mergeCell ref="D6:D9"/>
    <mergeCell ref="E6:E9"/>
  </mergeCells>
  <printOptions horizontalCentered="1"/>
  <pageMargins left="0" right="0" top="0.78740157480314965" bottom="0.19685039370078741" header="0.51181102362204722" footer="0.51181102362204722"/>
  <pageSetup paperSize="9" scale="69" fitToHeight="0" orientation="landscape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#REF!</xm:f>
          </x14:formula1>
          <xm:sqref>C11:C13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pageSetUpPr fitToPage="1"/>
  </sheetPr>
  <dimension ref="A1:CL380"/>
  <sheetViews>
    <sheetView workbookViewId="0">
      <selection activeCell="N5" sqref="N5"/>
    </sheetView>
  </sheetViews>
  <sheetFormatPr defaultColWidth="9.140625" defaultRowHeight="12.75" x14ac:dyDescent="0.2"/>
  <cols>
    <col min="1" max="1" width="4.140625" style="1" customWidth="1"/>
    <col min="2" max="2" width="6.85546875" style="1" customWidth="1"/>
    <col min="3" max="3" width="11.28515625" style="1" customWidth="1"/>
    <col min="4" max="4" width="21.7109375" style="37" customWidth="1"/>
    <col min="5" max="5" width="34.85546875" style="37" customWidth="1"/>
    <col min="6" max="6" width="2.85546875" style="1" customWidth="1"/>
    <col min="7" max="7" width="3.42578125" customWidth="1"/>
    <col min="8" max="8" width="3.42578125" style="2" customWidth="1"/>
    <col min="9" max="9" width="6.5703125" customWidth="1"/>
    <col min="10" max="10" width="5" customWidth="1"/>
    <col min="11" max="11" width="11.42578125" customWidth="1"/>
    <col min="12" max="12" width="15.140625" customWidth="1"/>
    <col min="13" max="31" width="9.140625" customWidth="1"/>
    <col min="32" max="32" width="11" customWidth="1"/>
  </cols>
  <sheetData>
    <row r="1" spans="1:90" ht="15.75" x14ac:dyDescent="0.25">
      <c r="A1" s="185" t="s">
        <v>127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90" ht="15" x14ac:dyDescent="0.25">
      <c r="K2" s="3" t="s">
        <v>180</v>
      </c>
    </row>
    <row r="3" spans="1:90" ht="15.75" thickBot="1" x14ac:dyDescent="0.3">
      <c r="K3" s="3" t="s">
        <v>24</v>
      </c>
    </row>
    <row r="4" spans="1:90" ht="15" customHeight="1" x14ac:dyDescent="0.2">
      <c r="J4" s="220" t="s">
        <v>99</v>
      </c>
      <c r="K4" s="221"/>
      <c r="L4" s="221"/>
    </row>
    <row r="5" spans="1:90" ht="12.75" customHeight="1" x14ac:dyDescent="0.2">
      <c r="A5" s="158" t="s">
        <v>1</v>
      </c>
      <c r="B5" s="158" t="s">
        <v>138</v>
      </c>
      <c r="C5" s="158" t="s">
        <v>139</v>
      </c>
      <c r="D5" s="158" t="s">
        <v>2</v>
      </c>
      <c r="E5" s="158" t="s">
        <v>3</v>
      </c>
      <c r="F5" s="166" t="s">
        <v>4</v>
      </c>
      <c r="G5" s="158" t="s">
        <v>5</v>
      </c>
      <c r="H5" s="167" t="s">
        <v>6</v>
      </c>
      <c r="I5" s="210" t="s">
        <v>7</v>
      </c>
      <c r="J5" s="211" t="s">
        <v>8</v>
      </c>
      <c r="K5" s="214" t="s">
        <v>9</v>
      </c>
      <c r="L5" s="21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</row>
    <row r="6" spans="1:90" ht="12.75" customHeight="1" x14ac:dyDescent="0.2">
      <c r="A6" s="159"/>
      <c r="B6" s="159"/>
      <c r="C6" s="159"/>
      <c r="D6" s="159"/>
      <c r="E6" s="159"/>
      <c r="F6" s="210"/>
      <c r="G6" s="159"/>
      <c r="H6" s="167"/>
      <c r="I6" s="210"/>
      <c r="J6" s="212"/>
      <c r="K6" s="161" t="s">
        <v>45</v>
      </c>
      <c r="L6" s="15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</row>
    <row r="7" spans="1:90" ht="60" customHeight="1" x14ac:dyDescent="0.2">
      <c r="A7" s="159"/>
      <c r="B7" s="159"/>
      <c r="C7" s="159"/>
      <c r="D7" s="159"/>
      <c r="E7" s="159"/>
      <c r="F7" s="166"/>
      <c r="G7" s="159"/>
      <c r="H7" s="167"/>
      <c r="I7" s="210"/>
      <c r="J7" s="212"/>
      <c r="K7" s="163"/>
      <c r="L7" s="161" t="s">
        <v>186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</row>
    <row r="8" spans="1:90" ht="34.15" customHeight="1" x14ac:dyDescent="0.2">
      <c r="A8" s="160"/>
      <c r="B8" s="160"/>
      <c r="C8" s="160"/>
      <c r="D8" s="160"/>
      <c r="E8" s="160"/>
      <c r="F8" s="166"/>
      <c r="G8" s="160"/>
      <c r="H8" s="167"/>
      <c r="I8" s="210"/>
      <c r="J8" s="213"/>
      <c r="K8" s="162"/>
      <c r="L8" s="162"/>
      <c r="M8" s="4"/>
      <c r="N8" s="4"/>
      <c r="O8" s="4"/>
      <c r="P8" s="4"/>
      <c r="Q8" s="4"/>
      <c r="R8" s="4"/>
      <c r="S8" s="4"/>
      <c r="T8" s="4"/>
      <c r="U8" s="4"/>
      <c r="V8" s="4" t="s">
        <v>15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</row>
    <row r="9" spans="1:90" s="2" customFormat="1" x14ac:dyDescent="0.2">
      <c r="A9" s="6">
        <v>1</v>
      </c>
      <c r="B9" s="6"/>
      <c r="C9" s="6"/>
      <c r="D9" s="16">
        <v>2</v>
      </c>
      <c r="E9" s="16">
        <v>3</v>
      </c>
      <c r="F9" s="6">
        <v>4</v>
      </c>
      <c r="G9" s="6">
        <v>5</v>
      </c>
      <c r="H9" s="6">
        <v>6</v>
      </c>
      <c r="I9" s="29">
        <v>7</v>
      </c>
      <c r="J9" s="51">
        <v>8</v>
      </c>
      <c r="K9" s="6">
        <v>9</v>
      </c>
      <c r="L9" s="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</row>
    <row r="10" spans="1:90" s="2" customFormat="1" x14ac:dyDescent="0.2">
      <c r="A10" s="7"/>
      <c r="B10" s="7"/>
      <c r="C10" s="7"/>
      <c r="D10" s="90"/>
      <c r="E10" s="90"/>
      <c r="F10" s="7"/>
      <c r="G10" s="7"/>
      <c r="H10" s="7"/>
      <c r="I10" s="7"/>
      <c r="J10" s="55"/>
      <c r="K10" s="7"/>
      <c r="L10" s="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</row>
    <row r="11" spans="1:90" x14ac:dyDescent="0.2">
      <c r="A11" s="9"/>
      <c r="B11" s="9"/>
      <c r="C11" s="9"/>
      <c r="D11" s="107"/>
      <c r="G11" s="10"/>
      <c r="H11" s="10"/>
      <c r="I11" s="11"/>
      <c r="J11" s="56"/>
      <c r="K11" s="11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</row>
    <row r="12" spans="1:90" ht="20.25" customHeight="1" x14ac:dyDescent="0.25">
      <c r="A12" s="12">
        <v>1</v>
      </c>
      <c r="B12" s="104"/>
      <c r="C12" s="104"/>
      <c r="D12" s="104" t="s">
        <v>167</v>
      </c>
      <c r="E12" s="104"/>
      <c r="F12" s="15">
        <v>6</v>
      </c>
      <c r="G12" s="15"/>
      <c r="H12" s="108">
        <v>1</v>
      </c>
      <c r="I12" s="24">
        <v>17697</v>
      </c>
      <c r="J12" s="54">
        <v>2.96</v>
      </c>
      <c r="K12" s="6">
        <f>ROUND(I12*J12*L12,0)</f>
        <v>99528</v>
      </c>
      <c r="L12" s="92">
        <v>1.9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</row>
    <row r="13" spans="1:90" ht="20.25" customHeight="1" x14ac:dyDescent="0.25">
      <c r="A13" s="12">
        <v>2</v>
      </c>
      <c r="B13" s="104"/>
      <c r="C13" s="104"/>
      <c r="D13" s="104" t="s">
        <v>167</v>
      </c>
      <c r="E13" s="104"/>
      <c r="F13" s="15">
        <v>6</v>
      </c>
      <c r="G13" s="15"/>
      <c r="H13" s="108">
        <v>1</v>
      </c>
      <c r="I13" s="24">
        <v>17697</v>
      </c>
      <c r="J13" s="54">
        <v>2.96</v>
      </c>
      <c r="K13" s="6">
        <f>ROUND(I13*J13*L13,0)</f>
        <v>99528</v>
      </c>
      <c r="L13" s="92">
        <v>1.9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</row>
    <row r="14" spans="1:90" ht="20.25" customHeight="1" x14ac:dyDescent="0.25">
      <c r="A14" s="12">
        <v>3</v>
      </c>
      <c r="B14" s="104"/>
      <c r="C14" s="104"/>
      <c r="D14" s="104" t="s">
        <v>167</v>
      </c>
      <c r="E14" s="104"/>
      <c r="F14" s="15">
        <v>6</v>
      </c>
      <c r="G14" s="15"/>
      <c r="H14" s="109">
        <v>1</v>
      </c>
      <c r="I14" s="24">
        <v>17697</v>
      </c>
      <c r="J14" s="54">
        <v>2.96</v>
      </c>
      <c r="K14" s="6">
        <f>ROUND(I14*J14*L14,0)</f>
        <v>99528</v>
      </c>
      <c r="L14" s="92">
        <v>1.9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</row>
    <row r="15" spans="1:90" ht="20.25" customHeight="1" x14ac:dyDescent="0.25">
      <c r="A15" s="12">
        <v>4</v>
      </c>
      <c r="B15" s="104"/>
      <c r="C15" s="104"/>
      <c r="D15" s="104" t="s">
        <v>167</v>
      </c>
      <c r="E15" s="104"/>
      <c r="F15" s="15">
        <v>6</v>
      </c>
      <c r="G15" s="15"/>
      <c r="H15" s="110">
        <v>1</v>
      </c>
      <c r="I15" s="24">
        <v>17697</v>
      </c>
      <c r="J15" s="54">
        <v>2.96</v>
      </c>
      <c r="K15" s="6">
        <f>ROUND(I15*J15*L15,0)</f>
        <v>99528</v>
      </c>
      <c r="L15" s="92">
        <v>1.9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</row>
    <row r="16" spans="1:90" ht="20.25" customHeight="1" x14ac:dyDescent="0.25">
      <c r="A16" s="12">
        <v>5</v>
      </c>
      <c r="B16" s="104"/>
      <c r="C16" s="104"/>
      <c r="D16" s="104" t="s">
        <v>167</v>
      </c>
      <c r="E16" s="104"/>
      <c r="F16" s="15">
        <v>6</v>
      </c>
      <c r="G16" s="15"/>
      <c r="H16" s="110">
        <v>2</v>
      </c>
      <c r="I16" s="24">
        <v>17697</v>
      </c>
      <c r="J16" s="54">
        <v>2.96</v>
      </c>
      <c r="K16" s="6">
        <f>ROUND(I16*J16*L16,0)</f>
        <v>99528</v>
      </c>
      <c r="L16" s="92">
        <v>1.9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</row>
    <row r="17" spans="1:90" ht="20.25" customHeight="1" x14ac:dyDescent="0.25">
      <c r="A17" s="12">
        <v>6</v>
      </c>
      <c r="B17" s="104"/>
      <c r="C17" s="104"/>
      <c r="D17" s="104" t="s">
        <v>167</v>
      </c>
      <c r="E17" s="104"/>
      <c r="F17" s="15">
        <v>6</v>
      </c>
      <c r="G17" s="15"/>
      <c r="H17" s="110">
        <v>1</v>
      </c>
      <c r="I17" s="24">
        <v>17697</v>
      </c>
      <c r="J17" s="54">
        <v>2.96</v>
      </c>
      <c r="K17" s="6">
        <f>ROUND(I17*J17*L17,0)</f>
        <v>99528</v>
      </c>
      <c r="L17" s="92">
        <v>1.9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</row>
    <row r="18" spans="1:90" ht="20.25" customHeight="1" x14ac:dyDescent="0.25">
      <c r="A18" s="12">
        <v>7</v>
      </c>
      <c r="B18" s="104"/>
      <c r="C18" s="104"/>
      <c r="D18" s="104" t="s">
        <v>167</v>
      </c>
      <c r="E18" s="104"/>
      <c r="F18" s="15">
        <v>6</v>
      </c>
      <c r="G18" s="15"/>
      <c r="H18" s="110" t="s">
        <v>168</v>
      </c>
      <c r="I18" s="24">
        <v>17697</v>
      </c>
      <c r="J18" s="54">
        <v>2.96</v>
      </c>
      <c r="K18" s="6">
        <f>ROUND(I18*J18*L18,0)</f>
        <v>99528</v>
      </c>
      <c r="L18" s="92">
        <v>1.9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</row>
    <row r="19" spans="1:90" ht="20.25" customHeight="1" x14ac:dyDescent="0.25">
      <c r="A19" s="12">
        <v>8</v>
      </c>
      <c r="B19" s="104"/>
      <c r="C19" s="104"/>
      <c r="D19" s="104" t="s">
        <v>167</v>
      </c>
      <c r="E19" s="104"/>
      <c r="F19" s="15">
        <v>6</v>
      </c>
      <c r="G19" s="15"/>
      <c r="H19" s="109">
        <v>2</v>
      </c>
      <c r="I19" s="24">
        <v>17697</v>
      </c>
      <c r="J19" s="54">
        <v>2.96</v>
      </c>
      <c r="K19" s="6">
        <f>ROUND(I19*J19*L19,0)</f>
        <v>99528</v>
      </c>
      <c r="L19" s="92">
        <v>1.9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</row>
    <row r="20" spans="1:90" ht="20.25" customHeight="1" x14ac:dyDescent="0.25">
      <c r="A20" s="12">
        <v>9</v>
      </c>
      <c r="B20" s="104"/>
      <c r="C20" s="104"/>
      <c r="D20" s="104" t="s">
        <v>167</v>
      </c>
      <c r="E20" s="104"/>
      <c r="F20" s="15">
        <v>6</v>
      </c>
      <c r="G20" s="15"/>
      <c r="H20" s="109">
        <v>1</v>
      </c>
      <c r="I20" s="24">
        <v>17697</v>
      </c>
      <c r="J20" s="54">
        <v>2.96</v>
      </c>
      <c r="K20" s="6">
        <f>ROUND(I20*J20*L20,0)</f>
        <v>99528</v>
      </c>
      <c r="L20" s="92">
        <v>1.9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</row>
    <row r="21" spans="1:90" ht="20.25" customHeight="1" x14ac:dyDescent="0.25">
      <c r="A21" s="12">
        <v>10</v>
      </c>
      <c r="B21" s="104"/>
      <c r="C21" s="104"/>
      <c r="D21" s="104" t="s">
        <v>167</v>
      </c>
      <c r="E21" s="104"/>
      <c r="F21" s="15">
        <v>6</v>
      </c>
      <c r="G21" s="15"/>
      <c r="H21" s="110">
        <v>2</v>
      </c>
      <c r="I21" s="24">
        <v>17697</v>
      </c>
      <c r="J21" s="54">
        <v>2.96</v>
      </c>
      <c r="K21" s="6">
        <f>ROUND(I21*J21*L21,0)</f>
        <v>99528</v>
      </c>
      <c r="L21" s="92">
        <v>1.9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ht="20.25" customHeight="1" x14ac:dyDescent="0.25">
      <c r="A22" s="12">
        <v>11</v>
      </c>
      <c r="B22" s="104"/>
      <c r="C22" s="104"/>
      <c r="D22" s="104" t="s">
        <v>167</v>
      </c>
      <c r="E22" s="104"/>
      <c r="F22" s="15">
        <v>6</v>
      </c>
      <c r="G22" s="15"/>
      <c r="H22" s="110">
        <v>1</v>
      </c>
      <c r="I22" s="24">
        <v>17697</v>
      </c>
      <c r="J22" s="54">
        <v>2.96</v>
      </c>
      <c r="K22" s="6">
        <f>ROUND(I22*J22*L22,0)</f>
        <v>99528</v>
      </c>
      <c r="L22" s="92">
        <v>1.9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1:90" ht="20.25" customHeight="1" x14ac:dyDescent="0.25">
      <c r="A23" s="12">
        <v>12</v>
      </c>
      <c r="B23" s="104"/>
      <c r="C23" s="104"/>
      <c r="D23" s="104" t="s">
        <v>167</v>
      </c>
      <c r="E23" s="104"/>
      <c r="F23" s="15">
        <v>6</v>
      </c>
      <c r="G23" s="15"/>
      <c r="H23" s="110">
        <v>1</v>
      </c>
      <c r="I23" s="24">
        <v>17697</v>
      </c>
      <c r="J23" s="54">
        <v>2.96</v>
      </c>
      <c r="K23" s="6">
        <f>ROUND(I23*J23*L23,0)</f>
        <v>99528</v>
      </c>
      <c r="L23" s="92">
        <v>1.9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</row>
    <row r="24" spans="1:90" ht="20.25" customHeight="1" x14ac:dyDescent="0.25">
      <c r="A24" s="12">
        <v>13</v>
      </c>
      <c r="B24" s="104"/>
      <c r="C24" s="104"/>
      <c r="D24" s="104" t="s">
        <v>167</v>
      </c>
      <c r="E24" s="104"/>
      <c r="F24" s="15">
        <v>6</v>
      </c>
      <c r="G24" s="15"/>
      <c r="H24" s="110">
        <v>1</v>
      </c>
      <c r="I24" s="24">
        <v>17697</v>
      </c>
      <c r="J24" s="54">
        <v>2.96</v>
      </c>
      <c r="K24" s="6">
        <f>ROUND(I24*J24*L24,0)</f>
        <v>99528</v>
      </c>
      <c r="L24" s="92">
        <v>1.9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1:90" ht="20.25" customHeight="1" x14ac:dyDescent="0.25">
      <c r="A25" s="12">
        <v>13</v>
      </c>
      <c r="B25" s="104"/>
      <c r="C25" s="104"/>
      <c r="D25" s="104" t="s">
        <v>167</v>
      </c>
      <c r="E25" s="104"/>
      <c r="F25" s="15">
        <v>6</v>
      </c>
      <c r="G25" s="15"/>
      <c r="H25" s="110">
        <v>1</v>
      </c>
      <c r="I25" s="24">
        <v>17697</v>
      </c>
      <c r="J25" s="54">
        <v>2.96</v>
      </c>
      <c r="K25" s="6">
        <f>ROUND(I25*J25*L25,0)</f>
        <v>99528</v>
      </c>
      <c r="L25" s="92">
        <v>1.9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90" ht="20.25" customHeight="1" x14ac:dyDescent="0.25">
      <c r="A26" s="12">
        <v>13</v>
      </c>
      <c r="B26" s="104"/>
      <c r="C26" s="104"/>
      <c r="D26" s="104" t="s">
        <v>163</v>
      </c>
      <c r="E26" s="104"/>
      <c r="F26" s="15">
        <v>4</v>
      </c>
      <c r="G26" s="15"/>
      <c r="H26" s="110">
        <v>2</v>
      </c>
      <c r="I26" s="24">
        <v>17697</v>
      </c>
      <c r="J26" s="54">
        <v>2.89</v>
      </c>
      <c r="K26" s="6">
        <f>ROUND(I26*J26*L26,0)</f>
        <v>97174</v>
      </c>
      <c r="L26" s="92">
        <v>1.9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</row>
    <row r="27" spans="1:90" ht="20.25" customHeight="1" x14ac:dyDescent="0.25">
      <c r="A27" s="12">
        <v>15</v>
      </c>
      <c r="B27" s="104"/>
      <c r="C27" s="104"/>
      <c r="D27" s="104" t="s">
        <v>167</v>
      </c>
      <c r="E27" s="104"/>
      <c r="F27" s="15">
        <v>6</v>
      </c>
      <c r="G27" s="15"/>
      <c r="H27" s="110">
        <v>2</v>
      </c>
      <c r="I27" s="24">
        <v>17697</v>
      </c>
      <c r="J27" s="54">
        <v>2.96</v>
      </c>
      <c r="K27" s="6">
        <f>ROUND(I27*J27*L27,0)</f>
        <v>99528</v>
      </c>
      <c r="L27" s="92">
        <v>1.9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28" spans="1:90" ht="20.25" customHeight="1" x14ac:dyDescent="0.25">
      <c r="A28" s="12">
        <v>16</v>
      </c>
      <c r="B28" s="104"/>
      <c r="C28" s="104"/>
      <c r="D28" s="104" t="s">
        <v>167</v>
      </c>
      <c r="E28" s="104"/>
      <c r="F28" s="15">
        <v>6</v>
      </c>
      <c r="G28" s="15"/>
      <c r="H28" s="109" t="s">
        <v>168</v>
      </c>
      <c r="I28" s="24">
        <v>17697</v>
      </c>
      <c r="J28" s="54">
        <v>2.96</v>
      </c>
      <c r="K28" s="6">
        <f>ROUND(I28*J28*L28,0)</f>
        <v>99528</v>
      </c>
      <c r="L28" s="92">
        <v>1.9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</row>
    <row r="29" spans="1:90" ht="20.25" customHeight="1" x14ac:dyDescent="0.25">
      <c r="A29" s="12">
        <v>17</v>
      </c>
      <c r="B29" s="104"/>
      <c r="C29" s="104"/>
      <c r="D29" s="104" t="s">
        <v>167</v>
      </c>
      <c r="E29" s="104"/>
      <c r="F29" s="15">
        <v>6</v>
      </c>
      <c r="G29" s="15"/>
      <c r="H29" s="110">
        <v>1</v>
      </c>
      <c r="I29" s="24">
        <v>17697</v>
      </c>
      <c r="J29" s="54">
        <v>2.96</v>
      </c>
      <c r="K29" s="6">
        <f>ROUND(I29*J29*L29,0)</f>
        <v>99528</v>
      </c>
      <c r="L29" s="92">
        <v>1.9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</row>
    <row r="30" spans="1:90" ht="20.25" customHeight="1" x14ac:dyDescent="0.25">
      <c r="A30" s="12">
        <v>18</v>
      </c>
      <c r="B30" s="104"/>
      <c r="C30" s="104"/>
      <c r="D30" s="104" t="s">
        <v>167</v>
      </c>
      <c r="E30" s="104"/>
      <c r="F30" s="15">
        <v>6</v>
      </c>
      <c r="G30" s="15"/>
      <c r="H30" s="110">
        <v>1</v>
      </c>
      <c r="I30" s="24">
        <v>17697</v>
      </c>
      <c r="J30" s="54">
        <v>2.96</v>
      </c>
      <c r="K30" s="6">
        <f>ROUND(I30*J30*L30,0)</f>
        <v>99528</v>
      </c>
      <c r="L30" s="92">
        <v>1.9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</row>
    <row r="31" spans="1:90" ht="20.25" customHeight="1" x14ac:dyDescent="0.25">
      <c r="A31" s="12">
        <v>19</v>
      </c>
      <c r="B31" s="104"/>
      <c r="C31" s="104"/>
      <c r="D31" s="104" t="s">
        <v>181</v>
      </c>
      <c r="E31" s="104"/>
      <c r="F31" s="15">
        <v>4</v>
      </c>
      <c r="G31" s="15"/>
      <c r="H31" s="110">
        <v>1</v>
      </c>
      <c r="I31" s="24">
        <v>17697</v>
      </c>
      <c r="J31" s="54">
        <v>2.89</v>
      </c>
      <c r="K31" s="6">
        <f>ROUND(I31*J31*L31,0)</f>
        <v>97174</v>
      </c>
      <c r="L31" s="92">
        <v>1.9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</row>
    <row r="32" spans="1:90" ht="20.25" customHeight="1" x14ac:dyDescent="0.25">
      <c r="A32" s="12">
        <v>20</v>
      </c>
      <c r="B32" s="104"/>
      <c r="C32" s="104"/>
      <c r="D32" s="104" t="s">
        <v>167</v>
      </c>
      <c r="E32" s="104"/>
      <c r="F32" s="15">
        <v>6</v>
      </c>
      <c r="G32" s="15"/>
      <c r="H32" s="109">
        <v>1</v>
      </c>
      <c r="I32" s="24">
        <v>17697</v>
      </c>
      <c r="J32" s="54">
        <v>2.96</v>
      </c>
      <c r="K32" s="6">
        <f>ROUND(I32*J32*L32,0)</f>
        <v>99528</v>
      </c>
      <c r="L32" s="92">
        <v>1.9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</row>
    <row r="33" spans="1:90" ht="20.25" customHeight="1" x14ac:dyDescent="0.25">
      <c r="A33" s="12">
        <v>21</v>
      </c>
      <c r="B33" s="104"/>
      <c r="C33" s="104"/>
      <c r="D33" s="104" t="s">
        <v>167</v>
      </c>
      <c r="E33" s="104"/>
      <c r="F33" s="15">
        <v>6</v>
      </c>
      <c r="G33" s="15"/>
      <c r="H33" s="109" t="s">
        <v>168</v>
      </c>
      <c r="I33" s="24">
        <v>17697</v>
      </c>
      <c r="J33" s="54">
        <v>2.96</v>
      </c>
      <c r="K33" s="6">
        <f>ROUND(I33*J33*L33,0)</f>
        <v>99528</v>
      </c>
      <c r="L33" s="92">
        <v>1.9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</row>
    <row r="34" spans="1:90" ht="20.25" customHeight="1" x14ac:dyDescent="0.25">
      <c r="A34" s="12">
        <v>22</v>
      </c>
      <c r="B34" s="104"/>
      <c r="C34" s="104"/>
      <c r="D34" s="104" t="s">
        <v>167</v>
      </c>
      <c r="E34" s="104"/>
      <c r="F34" s="15">
        <v>6</v>
      </c>
      <c r="G34" s="15"/>
      <c r="H34" s="110" t="s">
        <v>168</v>
      </c>
      <c r="I34" s="24">
        <v>17697</v>
      </c>
      <c r="J34" s="54">
        <v>2.96</v>
      </c>
      <c r="K34" s="6">
        <f>ROUND(I34*J34*L34,0)</f>
        <v>99528</v>
      </c>
      <c r="L34" s="92">
        <v>1.9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</row>
    <row r="35" spans="1:90" ht="20.25" customHeight="1" x14ac:dyDescent="0.25">
      <c r="A35" s="12">
        <v>22</v>
      </c>
      <c r="B35" s="104"/>
      <c r="C35" s="104"/>
      <c r="D35" s="104" t="s">
        <v>167</v>
      </c>
      <c r="E35" s="104"/>
      <c r="F35" s="15">
        <v>6</v>
      </c>
      <c r="G35" s="15"/>
      <c r="H35" s="110" t="s">
        <v>168</v>
      </c>
      <c r="I35" s="24">
        <v>17697</v>
      </c>
      <c r="J35" s="54">
        <v>2.96</v>
      </c>
      <c r="K35" s="6">
        <f>ROUND(I35*J35*L35,0)</f>
        <v>99528</v>
      </c>
      <c r="L35" s="92">
        <v>1.9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</row>
    <row r="36" spans="1:90" ht="20.25" customHeight="1" x14ac:dyDescent="0.25">
      <c r="A36" s="12">
        <v>22</v>
      </c>
      <c r="B36" s="104"/>
      <c r="C36" s="104"/>
      <c r="D36" s="104" t="s">
        <v>167</v>
      </c>
      <c r="E36" s="104"/>
      <c r="F36" s="15">
        <v>6</v>
      </c>
      <c r="G36" s="15"/>
      <c r="H36" s="105">
        <v>1</v>
      </c>
      <c r="I36" s="24">
        <v>17697</v>
      </c>
      <c r="J36" s="54">
        <v>2.96</v>
      </c>
      <c r="K36" s="6">
        <f>ROUND(I36*J36*L36,0)</f>
        <v>99528</v>
      </c>
      <c r="L36" s="92">
        <v>1.9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</row>
    <row r="37" spans="1:90" ht="20.25" customHeight="1" x14ac:dyDescent="0.25">
      <c r="A37" s="12">
        <v>22</v>
      </c>
      <c r="B37" s="104"/>
      <c r="C37" s="104"/>
      <c r="D37" s="104" t="s">
        <v>167</v>
      </c>
      <c r="E37" s="104"/>
      <c r="F37" s="15">
        <v>6</v>
      </c>
      <c r="G37" s="15"/>
      <c r="H37" s="105">
        <v>1</v>
      </c>
      <c r="I37" s="24">
        <v>17697</v>
      </c>
      <c r="J37" s="54">
        <v>2.96</v>
      </c>
      <c r="K37" s="6">
        <f>ROUND(I37*J37*L37,0)</f>
        <v>99528</v>
      </c>
      <c r="L37" s="92">
        <v>1.9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</row>
    <row r="38" spans="1:90" ht="20.25" customHeight="1" x14ac:dyDescent="0.25">
      <c r="A38" s="12">
        <v>22</v>
      </c>
      <c r="B38" s="104"/>
      <c r="C38" s="104"/>
      <c r="D38" s="104" t="s">
        <v>167</v>
      </c>
      <c r="E38" s="104"/>
      <c r="F38" s="15">
        <v>6</v>
      </c>
      <c r="G38" s="15"/>
      <c r="H38" s="105">
        <v>1</v>
      </c>
      <c r="I38" s="24">
        <v>17697</v>
      </c>
      <c r="J38" s="54">
        <v>2.96</v>
      </c>
      <c r="K38" s="6">
        <f>ROUND(I38*J38*L38,0)</f>
        <v>99528</v>
      </c>
      <c r="L38" s="92">
        <v>1.9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</row>
    <row r="39" spans="1:90" ht="20.25" customHeight="1" x14ac:dyDescent="0.25">
      <c r="A39" s="12">
        <v>24</v>
      </c>
      <c r="B39" s="104"/>
      <c r="C39" s="104"/>
      <c r="D39" s="104" t="s">
        <v>167</v>
      </c>
      <c r="E39" s="104"/>
      <c r="F39" s="15">
        <v>6</v>
      </c>
      <c r="G39" s="15"/>
      <c r="H39" s="105">
        <v>2</v>
      </c>
      <c r="I39" s="24">
        <v>17697</v>
      </c>
      <c r="J39" s="54">
        <v>2.96</v>
      </c>
      <c r="K39" s="6">
        <f>ROUND(I39*J39*L39,0)</f>
        <v>99528</v>
      </c>
      <c r="L39" s="92">
        <v>1.9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</row>
    <row r="40" spans="1:90" ht="20.25" customHeight="1" x14ac:dyDescent="0.25">
      <c r="A40" s="12">
        <v>25</v>
      </c>
      <c r="B40" s="104"/>
      <c r="C40" s="104"/>
      <c r="D40" s="104" t="s">
        <v>167</v>
      </c>
      <c r="E40" s="104"/>
      <c r="F40" s="15">
        <v>6</v>
      </c>
      <c r="G40" s="15"/>
      <c r="H40" s="91">
        <v>2</v>
      </c>
      <c r="I40" s="24">
        <v>17697</v>
      </c>
      <c r="J40" s="54">
        <v>2.96</v>
      </c>
      <c r="K40" s="6">
        <f>ROUND(I40*J40*L40,0)</f>
        <v>99528</v>
      </c>
      <c r="L40" s="92">
        <v>1.9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</row>
    <row r="41" spans="1:90" ht="20.25" customHeight="1" x14ac:dyDescent="0.25">
      <c r="A41" s="12">
        <v>26</v>
      </c>
      <c r="B41" s="104"/>
      <c r="C41" s="104"/>
      <c r="D41" s="104" t="s">
        <v>167</v>
      </c>
      <c r="E41" s="104"/>
      <c r="F41" s="15">
        <v>6</v>
      </c>
      <c r="G41" s="15"/>
      <c r="H41" s="105" t="s">
        <v>168</v>
      </c>
      <c r="I41" s="24">
        <v>17697</v>
      </c>
      <c r="J41" s="54">
        <v>2.96</v>
      </c>
      <c r="K41" s="6">
        <f>ROUND(I41*J41*L41,0)</f>
        <v>99528</v>
      </c>
      <c r="L41" s="92">
        <v>1.9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</row>
    <row r="42" spans="1:90" ht="20.25" customHeight="1" x14ac:dyDescent="0.25">
      <c r="A42" s="12">
        <v>27</v>
      </c>
      <c r="B42" s="104"/>
      <c r="C42" s="104"/>
      <c r="D42" s="104" t="s">
        <v>167</v>
      </c>
      <c r="E42" s="104"/>
      <c r="F42" s="15">
        <v>6</v>
      </c>
      <c r="G42" s="15"/>
      <c r="H42" s="105">
        <v>1</v>
      </c>
      <c r="I42" s="24">
        <v>17697</v>
      </c>
      <c r="J42" s="54">
        <v>2.96</v>
      </c>
      <c r="K42" s="6">
        <f>ROUND(I42*J42*L42,0)</f>
        <v>99528</v>
      </c>
      <c r="L42" s="92">
        <v>1.9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</row>
    <row r="43" spans="1:90" ht="20.25" customHeight="1" x14ac:dyDescent="0.25">
      <c r="A43" s="12">
        <v>29</v>
      </c>
      <c r="B43" s="104"/>
      <c r="C43" s="104"/>
      <c r="D43" s="104" t="s">
        <v>167</v>
      </c>
      <c r="E43" s="104"/>
      <c r="F43" s="15">
        <v>6</v>
      </c>
      <c r="G43" s="15"/>
      <c r="H43" s="105">
        <v>2</v>
      </c>
      <c r="I43" s="24">
        <v>17697</v>
      </c>
      <c r="J43" s="54">
        <v>2.96</v>
      </c>
      <c r="K43" s="6">
        <f>ROUND(I43*J43*L43,0)</f>
        <v>99528</v>
      </c>
      <c r="L43" s="92">
        <v>1.9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</row>
    <row r="44" spans="1:90" ht="20.25" customHeight="1" x14ac:dyDescent="0.25">
      <c r="A44" s="12">
        <v>30</v>
      </c>
      <c r="B44" s="104"/>
      <c r="C44" s="104"/>
      <c r="D44" s="104" t="s">
        <v>167</v>
      </c>
      <c r="E44" s="104"/>
      <c r="F44" s="15">
        <v>6</v>
      </c>
      <c r="G44" s="15"/>
      <c r="H44" s="105">
        <v>1</v>
      </c>
      <c r="I44" s="24">
        <v>17697</v>
      </c>
      <c r="J44" s="54">
        <v>2.96</v>
      </c>
      <c r="K44" s="6">
        <f>ROUND(I44*J44*L44,0)</f>
        <v>99528</v>
      </c>
      <c r="L44" s="92">
        <v>1.9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</row>
    <row r="45" spans="1:90" ht="20.25" customHeight="1" x14ac:dyDescent="0.25">
      <c r="A45" s="12">
        <v>31</v>
      </c>
      <c r="B45" s="104"/>
      <c r="C45" s="104"/>
      <c r="D45" s="104" t="s">
        <v>167</v>
      </c>
      <c r="E45" s="104"/>
      <c r="F45" s="15">
        <v>6</v>
      </c>
      <c r="G45" s="15"/>
      <c r="H45" s="105">
        <v>2</v>
      </c>
      <c r="I45" s="24">
        <v>17697</v>
      </c>
      <c r="J45" s="54">
        <v>2.96</v>
      </c>
      <c r="K45" s="6">
        <f>ROUND(I45*J45*L45,0)</f>
        <v>99528</v>
      </c>
      <c r="L45" s="92">
        <v>1.9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</row>
    <row r="46" spans="1:90" ht="20.25" customHeight="1" x14ac:dyDescent="0.25">
      <c r="A46" s="12">
        <v>32</v>
      </c>
      <c r="B46" s="104"/>
      <c r="C46" s="104"/>
      <c r="D46" s="104" t="s">
        <v>167</v>
      </c>
      <c r="E46" s="104"/>
      <c r="F46" s="15">
        <v>6</v>
      </c>
      <c r="G46" s="15"/>
      <c r="H46" s="105">
        <v>1</v>
      </c>
      <c r="I46" s="24">
        <v>17697</v>
      </c>
      <c r="J46" s="54">
        <v>2.96</v>
      </c>
      <c r="K46" s="6">
        <f>ROUND(I46*J46*L46,0)</f>
        <v>99528</v>
      </c>
      <c r="L46" s="92">
        <v>1.9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</row>
    <row r="47" spans="1:90" ht="20.25" customHeight="1" x14ac:dyDescent="0.25">
      <c r="A47" s="12">
        <v>33</v>
      </c>
      <c r="B47" s="104"/>
      <c r="C47" s="104"/>
      <c r="D47" s="104" t="s">
        <v>167</v>
      </c>
      <c r="E47" s="104"/>
      <c r="F47" s="15">
        <v>6</v>
      </c>
      <c r="G47" s="15"/>
      <c r="H47" s="105">
        <v>2</v>
      </c>
      <c r="I47" s="24">
        <v>17697</v>
      </c>
      <c r="J47" s="54">
        <v>2.96</v>
      </c>
      <c r="K47" s="6">
        <f>ROUND(I47*J47*L47,0)</f>
        <v>99528</v>
      </c>
      <c r="L47" s="92">
        <v>1.9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</row>
    <row r="48" spans="1:90" ht="20.25" customHeight="1" x14ac:dyDescent="0.25">
      <c r="A48" s="12">
        <v>34</v>
      </c>
      <c r="B48" s="104"/>
      <c r="C48" s="104"/>
      <c r="D48" s="104" t="s">
        <v>167</v>
      </c>
      <c r="E48" s="104"/>
      <c r="F48" s="15">
        <v>6</v>
      </c>
      <c r="G48" s="15"/>
      <c r="H48" s="105">
        <v>1</v>
      </c>
      <c r="I48" s="24">
        <v>17697</v>
      </c>
      <c r="J48" s="54">
        <v>2.96</v>
      </c>
      <c r="K48" s="6">
        <f>ROUND(I48*J48*L48,0)</f>
        <v>99528</v>
      </c>
      <c r="L48" s="92">
        <v>1.9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</row>
    <row r="49" spans="1:90" ht="20.25" customHeight="1" x14ac:dyDescent="0.25">
      <c r="A49" s="12">
        <v>35</v>
      </c>
      <c r="B49" s="104"/>
      <c r="C49" s="104"/>
      <c r="D49" s="104" t="s">
        <v>167</v>
      </c>
      <c r="E49" s="104"/>
      <c r="F49" s="15">
        <v>6</v>
      </c>
      <c r="G49" s="15"/>
      <c r="H49" s="103">
        <v>2</v>
      </c>
      <c r="I49" s="24">
        <v>17697</v>
      </c>
      <c r="J49" s="54">
        <v>2.96</v>
      </c>
      <c r="K49" s="6">
        <f>ROUND(I49*J49*L49,0)</f>
        <v>99528</v>
      </c>
      <c r="L49" s="92">
        <v>1.9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</row>
    <row r="50" spans="1:90" ht="20.25" customHeight="1" x14ac:dyDescent="0.25">
      <c r="A50" s="12">
        <v>36</v>
      </c>
      <c r="B50" s="104"/>
      <c r="C50" s="104"/>
      <c r="D50" s="104" t="s">
        <v>167</v>
      </c>
      <c r="E50" s="104"/>
      <c r="F50" s="15">
        <v>6</v>
      </c>
      <c r="G50" s="15"/>
      <c r="H50" s="105" t="s">
        <v>168</v>
      </c>
      <c r="I50" s="24">
        <v>17697</v>
      </c>
      <c r="J50" s="54">
        <v>2.96</v>
      </c>
      <c r="K50" s="6">
        <f>ROUND(I50*J50*L50,0)</f>
        <v>99528</v>
      </c>
      <c r="L50" s="92">
        <v>1.9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</row>
    <row r="51" spans="1:90" ht="20.25" customHeight="1" x14ac:dyDescent="0.25">
      <c r="A51" s="12">
        <v>37</v>
      </c>
      <c r="B51" s="104"/>
      <c r="C51" s="104"/>
      <c r="D51" s="104" t="s">
        <v>167</v>
      </c>
      <c r="E51" s="104"/>
      <c r="F51" s="15">
        <v>6</v>
      </c>
      <c r="G51" s="15"/>
      <c r="H51" s="105">
        <v>1</v>
      </c>
      <c r="I51" s="24">
        <v>17697</v>
      </c>
      <c r="J51" s="54">
        <v>2.96</v>
      </c>
      <c r="K51" s="6">
        <f>ROUND(I51*J51*L51,0)</f>
        <v>99528</v>
      </c>
      <c r="L51" s="92">
        <v>1.9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</row>
    <row r="52" spans="1:90" ht="20.25" customHeight="1" x14ac:dyDescent="0.25">
      <c r="A52" s="12">
        <v>38</v>
      </c>
      <c r="B52" s="104"/>
      <c r="C52" s="104"/>
      <c r="D52" s="104" t="s">
        <v>167</v>
      </c>
      <c r="E52" s="104"/>
      <c r="F52" s="15">
        <v>6</v>
      </c>
      <c r="G52" s="15"/>
      <c r="H52" s="105">
        <v>1</v>
      </c>
      <c r="I52" s="24">
        <v>17697</v>
      </c>
      <c r="J52" s="54">
        <v>2.96</v>
      </c>
      <c r="K52" s="6">
        <f>ROUND(I52*J52*L52,0)</f>
        <v>99528</v>
      </c>
      <c r="L52" s="92">
        <v>1.9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</row>
    <row r="53" spans="1:90" ht="20.25" customHeight="1" x14ac:dyDescent="0.25">
      <c r="A53" s="12">
        <v>39</v>
      </c>
      <c r="B53" s="104"/>
      <c r="C53" s="104"/>
      <c r="D53" s="104" t="s">
        <v>167</v>
      </c>
      <c r="E53" s="104"/>
      <c r="F53" s="15">
        <v>6</v>
      </c>
      <c r="G53" s="15"/>
      <c r="H53" s="105">
        <v>2</v>
      </c>
      <c r="I53" s="24">
        <v>17697</v>
      </c>
      <c r="J53" s="54">
        <v>2.96</v>
      </c>
      <c r="K53" s="6">
        <f>ROUND(I53*J53*L53,0)</f>
        <v>99528</v>
      </c>
      <c r="L53" s="92">
        <v>1.9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</row>
    <row r="54" spans="1:90" ht="20.25" customHeight="1" x14ac:dyDescent="0.25">
      <c r="A54" s="12">
        <v>40</v>
      </c>
      <c r="B54" s="104"/>
      <c r="C54" s="104"/>
      <c r="D54" s="104" t="s">
        <v>167</v>
      </c>
      <c r="E54" s="104"/>
      <c r="F54" s="15">
        <v>6</v>
      </c>
      <c r="G54" s="15"/>
      <c r="H54" s="105">
        <v>1</v>
      </c>
      <c r="I54" s="24">
        <v>17697</v>
      </c>
      <c r="J54" s="54">
        <v>2.96</v>
      </c>
      <c r="K54" s="6">
        <f>ROUND(I54*J54*L54,0)</f>
        <v>99528</v>
      </c>
      <c r="L54" s="92">
        <v>1.9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</row>
    <row r="55" spans="1:90" ht="20.25" customHeight="1" x14ac:dyDescent="0.25">
      <c r="A55" s="12">
        <v>41</v>
      </c>
      <c r="B55" s="104"/>
      <c r="C55" s="104"/>
      <c r="D55" s="104" t="s">
        <v>167</v>
      </c>
      <c r="E55" s="104"/>
      <c r="F55" s="15">
        <v>6</v>
      </c>
      <c r="G55" s="15"/>
      <c r="H55" s="105" t="s">
        <v>168</v>
      </c>
      <c r="I55" s="24">
        <v>17697</v>
      </c>
      <c r="J55" s="54">
        <v>2.96</v>
      </c>
      <c r="K55" s="6">
        <f>ROUND(I55*J55*L55,0)</f>
        <v>99528</v>
      </c>
      <c r="L55" s="92">
        <v>1.9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</row>
    <row r="56" spans="1:90" ht="20.25" customHeight="1" x14ac:dyDescent="0.25">
      <c r="A56" s="12">
        <v>42</v>
      </c>
      <c r="B56" s="104"/>
      <c r="C56" s="104"/>
      <c r="D56" s="104" t="s">
        <v>167</v>
      </c>
      <c r="E56" s="104"/>
      <c r="F56" s="15">
        <v>6</v>
      </c>
      <c r="G56" s="15"/>
      <c r="H56" s="105">
        <v>1</v>
      </c>
      <c r="I56" s="24">
        <v>17697</v>
      </c>
      <c r="J56" s="54">
        <v>2.96</v>
      </c>
      <c r="K56" s="6">
        <f>ROUND(I56*J56*L56,0)</f>
        <v>99528</v>
      </c>
      <c r="L56" s="92">
        <v>1.9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</row>
    <row r="57" spans="1:90" ht="20.25" customHeight="1" x14ac:dyDescent="0.25">
      <c r="A57" s="12">
        <v>43</v>
      </c>
      <c r="B57" s="104"/>
      <c r="C57" s="104"/>
      <c r="D57" s="104" t="s">
        <v>167</v>
      </c>
      <c r="E57" s="104"/>
      <c r="F57" s="15">
        <v>6</v>
      </c>
      <c r="G57" s="15"/>
      <c r="H57" s="105">
        <v>1</v>
      </c>
      <c r="I57" s="24">
        <v>17697</v>
      </c>
      <c r="J57" s="54">
        <v>2.96</v>
      </c>
      <c r="K57" s="6">
        <f>ROUND(I57*J57*L57,0)</f>
        <v>99528</v>
      </c>
      <c r="L57" s="92">
        <v>1.9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</row>
    <row r="58" spans="1:90" ht="20.25" customHeight="1" x14ac:dyDescent="0.25">
      <c r="A58" s="12">
        <v>44</v>
      </c>
      <c r="B58" s="104"/>
      <c r="C58" s="104"/>
      <c r="D58" s="104" t="s">
        <v>167</v>
      </c>
      <c r="E58" s="104"/>
      <c r="F58" s="15">
        <v>6</v>
      </c>
      <c r="G58" s="15"/>
      <c r="H58" s="91">
        <v>1</v>
      </c>
      <c r="I58" s="24">
        <v>17697</v>
      </c>
      <c r="J58" s="54">
        <v>2.96</v>
      </c>
      <c r="K58" s="6">
        <f>ROUND(I58*J58*L58,0)</f>
        <v>99528</v>
      </c>
      <c r="L58" s="92">
        <v>1.9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</row>
    <row r="59" spans="1:90" ht="20.25" customHeight="1" x14ac:dyDescent="0.25">
      <c r="A59" s="12">
        <v>45</v>
      </c>
      <c r="B59" s="104"/>
      <c r="C59" s="104"/>
      <c r="D59" s="104" t="s">
        <v>167</v>
      </c>
      <c r="E59" s="104"/>
      <c r="F59" s="15">
        <v>6</v>
      </c>
      <c r="G59" s="15"/>
      <c r="H59" s="105">
        <v>2</v>
      </c>
      <c r="I59" s="24">
        <v>17697</v>
      </c>
      <c r="J59" s="54">
        <v>2.96</v>
      </c>
      <c r="K59" s="6">
        <f>ROUND(I59*J59*L59,0)</f>
        <v>99528</v>
      </c>
      <c r="L59" s="92">
        <v>1.9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</row>
    <row r="60" spans="1:90" ht="20.25" customHeight="1" x14ac:dyDescent="0.25">
      <c r="A60" s="12">
        <v>46</v>
      </c>
      <c r="B60" s="104"/>
      <c r="C60" s="104"/>
      <c r="D60" s="104" t="s">
        <v>167</v>
      </c>
      <c r="E60" s="104"/>
      <c r="F60" s="15">
        <v>6</v>
      </c>
      <c r="G60" s="15"/>
      <c r="H60" s="105">
        <v>1</v>
      </c>
      <c r="I60" s="24">
        <v>17697</v>
      </c>
      <c r="J60" s="54">
        <v>2.96</v>
      </c>
      <c r="K60" s="6">
        <f>ROUND(I60*J60*L60,0)</f>
        <v>99528</v>
      </c>
      <c r="L60" s="92">
        <v>1.9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</row>
    <row r="61" spans="1:90" ht="20.25" customHeight="1" x14ac:dyDescent="0.25">
      <c r="A61" s="12">
        <v>47</v>
      </c>
      <c r="B61" s="104"/>
      <c r="C61" s="104"/>
      <c r="D61" s="104" t="s">
        <v>167</v>
      </c>
      <c r="E61" s="104"/>
      <c r="F61" s="15">
        <v>6</v>
      </c>
      <c r="G61" s="15"/>
      <c r="H61" s="105">
        <v>2</v>
      </c>
      <c r="I61" s="24">
        <v>17697</v>
      </c>
      <c r="J61" s="54">
        <v>2.96</v>
      </c>
      <c r="K61" s="6">
        <f>ROUND(I61*J61*L61,0)</f>
        <v>99528</v>
      </c>
      <c r="L61" s="92">
        <v>1.9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</row>
    <row r="62" spans="1:90" ht="20.25" customHeight="1" x14ac:dyDescent="0.25">
      <c r="A62" s="12">
        <v>48</v>
      </c>
      <c r="B62" s="104"/>
      <c r="C62" s="104"/>
      <c r="D62" s="104" t="s">
        <v>167</v>
      </c>
      <c r="E62" s="104"/>
      <c r="F62" s="15">
        <v>6</v>
      </c>
      <c r="G62" s="15"/>
      <c r="H62" s="105">
        <v>1</v>
      </c>
      <c r="I62" s="24">
        <v>17697</v>
      </c>
      <c r="J62" s="54">
        <v>2.96</v>
      </c>
      <c r="K62" s="6">
        <f>ROUND(I62*J62*L62,0)</f>
        <v>99528</v>
      </c>
      <c r="L62" s="92">
        <v>1.9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</row>
    <row r="63" spans="1:90" ht="20.25" customHeight="1" x14ac:dyDescent="0.25">
      <c r="A63" s="12">
        <v>49</v>
      </c>
      <c r="B63" s="104"/>
      <c r="C63" s="104"/>
      <c r="D63" s="104" t="s">
        <v>167</v>
      </c>
      <c r="E63" s="104"/>
      <c r="F63" s="15">
        <v>6</v>
      </c>
      <c r="G63" s="15"/>
      <c r="H63" s="105">
        <v>2</v>
      </c>
      <c r="I63" s="24">
        <v>17697</v>
      </c>
      <c r="J63" s="54">
        <v>2.96</v>
      </c>
      <c r="K63" s="6">
        <f>ROUND(I63*J63*L63,0)</f>
        <v>99528</v>
      </c>
      <c r="L63" s="92">
        <v>1.9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</row>
    <row r="64" spans="1:90" ht="20.25" customHeight="1" x14ac:dyDescent="0.25">
      <c r="A64" s="12">
        <v>50</v>
      </c>
      <c r="B64" s="104"/>
      <c r="C64" s="104"/>
      <c r="D64" s="104" t="s">
        <v>167</v>
      </c>
      <c r="E64" s="104"/>
      <c r="F64" s="15">
        <v>6</v>
      </c>
      <c r="G64" s="15"/>
      <c r="H64" s="105">
        <v>1</v>
      </c>
      <c r="I64" s="24">
        <v>17697</v>
      </c>
      <c r="J64" s="54">
        <v>2.96</v>
      </c>
      <c r="K64" s="6">
        <f>ROUND(I64*J64*L64,0)</f>
        <v>99528</v>
      </c>
      <c r="L64" s="92">
        <v>1.9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</row>
    <row r="65" spans="1:90" ht="20.25" customHeight="1" x14ac:dyDescent="0.25">
      <c r="A65" s="12">
        <v>51</v>
      </c>
      <c r="B65" s="104"/>
      <c r="C65" s="104"/>
      <c r="D65" s="104" t="s">
        <v>167</v>
      </c>
      <c r="E65" s="104"/>
      <c r="F65" s="15">
        <v>6</v>
      </c>
      <c r="G65" s="15"/>
      <c r="H65" s="105">
        <v>2</v>
      </c>
      <c r="I65" s="24">
        <v>17697</v>
      </c>
      <c r="J65" s="54">
        <v>2.96</v>
      </c>
      <c r="K65" s="6">
        <f>ROUND(I65*J65*L65,0)</f>
        <v>99528</v>
      </c>
      <c r="L65" s="92">
        <v>1.9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</row>
    <row r="66" spans="1:90" ht="20.25" customHeight="1" x14ac:dyDescent="0.25">
      <c r="A66" s="12">
        <v>52</v>
      </c>
      <c r="B66" s="104"/>
      <c r="C66" s="104"/>
      <c r="D66" s="104" t="s">
        <v>167</v>
      </c>
      <c r="E66" s="104"/>
      <c r="F66" s="15">
        <v>6</v>
      </c>
      <c r="G66" s="15"/>
      <c r="H66" s="91" t="s">
        <v>168</v>
      </c>
      <c r="I66" s="24">
        <v>17697</v>
      </c>
      <c r="J66" s="54">
        <v>2.96</v>
      </c>
      <c r="K66" s="6">
        <f>ROUND(I66*J66*L66,0)</f>
        <v>99528</v>
      </c>
      <c r="L66" s="92">
        <v>1.9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</row>
    <row r="67" spans="1:90" ht="20.25" customHeight="1" x14ac:dyDescent="0.25">
      <c r="A67" s="12">
        <v>53</v>
      </c>
      <c r="B67" s="104"/>
      <c r="C67" s="104"/>
      <c r="D67" s="104" t="s">
        <v>167</v>
      </c>
      <c r="E67" s="104"/>
      <c r="F67" s="15">
        <v>6</v>
      </c>
      <c r="G67" s="15"/>
      <c r="H67" s="105">
        <v>1</v>
      </c>
      <c r="I67" s="24">
        <v>17697</v>
      </c>
      <c r="J67" s="54">
        <v>2.96</v>
      </c>
      <c r="K67" s="6">
        <f>ROUND(I67*J67*L67,0)</f>
        <v>99528</v>
      </c>
      <c r="L67" s="92">
        <v>1.9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</row>
    <row r="68" spans="1:90" ht="20.25" customHeight="1" x14ac:dyDescent="0.25">
      <c r="A68" s="12">
        <v>54</v>
      </c>
      <c r="B68" s="104"/>
      <c r="C68" s="104"/>
      <c r="D68" s="104" t="s">
        <v>167</v>
      </c>
      <c r="E68" s="104"/>
      <c r="F68" s="15">
        <v>6</v>
      </c>
      <c r="G68" s="15"/>
      <c r="H68" s="105">
        <v>1</v>
      </c>
      <c r="I68" s="24">
        <v>17697</v>
      </c>
      <c r="J68" s="54">
        <v>2.96</v>
      </c>
      <c r="K68" s="6">
        <f>ROUND(I68*J68*L68,0)</f>
        <v>99528</v>
      </c>
      <c r="L68" s="92">
        <v>1.9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</row>
    <row r="69" spans="1:90" ht="20.25" customHeight="1" x14ac:dyDescent="0.25">
      <c r="A69" s="12">
        <v>55</v>
      </c>
      <c r="B69" s="104"/>
      <c r="C69" s="104"/>
      <c r="D69" s="104" t="s">
        <v>167</v>
      </c>
      <c r="E69" s="104"/>
      <c r="F69" s="15">
        <v>6</v>
      </c>
      <c r="G69" s="15"/>
      <c r="H69" s="105">
        <v>1</v>
      </c>
      <c r="I69" s="24">
        <v>17697</v>
      </c>
      <c r="J69" s="54">
        <v>2.96</v>
      </c>
      <c r="K69" s="6">
        <f>ROUND(I69*J69*L69,0)</f>
        <v>99528</v>
      </c>
      <c r="L69" s="92">
        <v>1.9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</row>
    <row r="70" spans="1:90" ht="20.25" customHeight="1" x14ac:dyDescent="0.25">
      <c r="A70" s="12">
        <v>56</v>
      </c>
      <c r="B70" s="104"/>
      <c r="C70" s="104"/>
      <c r="D70" s="104" t="s">
        <v>167</v>
      </c>
      <c r="E70" s="104"/>
      <c r="F70" s="15">
        <v>6</v>
      </c>
      <c r="G70" s="15"/>
      <c r="H70" s="105">
        <v>1</v>
      </c>
      <c r="I70" s="24">
        <v>17697</v>
      </c>
      <c r="J70" s="54">
        <v>2.96</v>
      </c>
      <c r="K70" s="6">
        <f>ROUND(I70*J70*L70,0)</f>
        <v>99528</v>
      </c>
      <c r="L70" s="92">
        <v>1.9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</row>
    <row r="71" spans="1:90" ht="20.25" customHeight="1" x14ac:dyDescent="0.25">
      <c r="A71" s="12">
        <v>57</v>
      </c>
      <c r="B71" s="104"/>
      <c r="C71" s="104"/>
      <c r="D71" s="104" t="s">
        <v>167</v>
      </c>
      <c r="E71" s="104"/>
      <c r="F71" s="15">
        <v>6</v>
      </c>
      <c r="G71" s="15"/>
      <c r="H71" s="105">
        <v>1</v>
      </c>
      <c r="I71" s="24">
        <v>17697</v>
      </c>
      <c r="J71" s="54">
        <v>2.96</v>
      </c>
      <c r="K71" s="6">
        <f>ROUND(I71*J71*L71,0)</f>
        <v>99528</v>
      </c>
      <c r="L71" s="92">
        <v>1.9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</row>
    <row r="72" spans="1:90" ht="20.25" customHeight="1" x14ac:dyDescent="0.25">
      <c r="A72" s="12">
        <v>58</v>
      </c>
      <c r="B72" s="104"/>
      <c r="C72" s="104"/>
      <c r="D72" s="104" t="s">
        <v>167</v>
      </c>
      <c r="E72" s="104"/>
      <c r="F72" s="15">
        <v>6</v>
      </c>
      <c r="G72" s="15"/>
      <c r="H72" s="105">
        <v>1</v>
      </c>
      <c r="I72" s="24">
        <v>17697</v>
      </c>
      <c r="J72" s="54">
        <v>2.96</v>
      </c>
      <c r="K72" s="6">
        <f>ROUND(I72*J72*L72,0)</f>
        <v>99528</v>
      </c>
      <c r="L72" s="92">
        <v>1.9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</row>
    <row r="73" spans="1:90" ht="20.25" customHeight="1" x14ac:dyDescent="0.25">
      <c r="A73" s="12">
        <v>59</v>
      </c>
      <c r="B73" s="104"/>
      <c r="C73" s="104"/>
      <c r="D73" s="104" t="s">
        <v>167</v>
      </c>
      <c r="E73" s="104"/>
      <c r="F73" s="15">
        <v>6</v>
      </c>
      <c r="G73" s="15"/>
      <c r="H73" s="105">
        <v>1</v>
      </c>
      <c r="I73" s="24">
        <v>17697</v>
      </c>
      <c r="J73" s="54">
        <v>2.96</v>
      </c>
      <c r="K73" s="6">
        <f>ROUND(I73*J73*L73,0)</f>
        <v>99528</v>
      </c>
      <c r="L73" s="92">
        <v>1.9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</row>
    <row r="74" spans="1:90" ht="20.25" customHeight="1" x14ac:dyDescent="0.25">
      <c r="A74" s="12">
        <v>60</v>
      </c>
      <c r="B74" s="104"/>
      <c r="C74" s="104"/>
      <c r="D74" s="104" t="s">
        <v>167</v>
      </c>
      <c r="E74" s="104"/>
      <c r="F74" s="15">
        <v>6</v>
      </c>
      <c r="G74" s="15"/>
      <c r="H74" s="105" t="s">
        <v>168</v>
      </c>
      <c r="I74" s="24">
        <v>17697</v>
      </c>
      <c r="J74" s="54">
        <v>2.96</v>
      </c>
      <c r="K74" s="6">
        <f>ROUND(I74*J74*L74,0)</f>
        <v>99528</v>
      </c>
      <c r="L74" s="92">
        <v>1.9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</row>
    <row r="75" spans="1:90" ht="20.25" customHeight="1" x14ac:dyDescent="0.25">
      <c r="A75" s="12">
        <v>61</v>
      </c>
      <c r="B75" s="104"/>
      <c r="C75" s="104"/>
      <c r="D75" s="104" t="s">
        <v>167</v>
      </c>
      <c r="E75" s="104"/>
      <c r="F75" s="15">
        <v>6</v>
      </c>
      <c r="G75" s="15"/>
      <c r="H75" s="105">
        <v>1</v>
      </c>
      <c r="I75" s="24">
        <v>17697</v>
      </c>
      <c r="J75" s="54">
        <v>2.96</v>
      </c>
      <c r="K75" s="6">
        <f>ROUND(I75*J75*L75,0)</f>
        <v>99528</v>
      </c>
      <c r="L75" s="92">
        <v>1.9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</row>
    <row r="76" spans="1:90" ht="20.25" customHeight="1" x14ac:dyDescent="0.25">
      <c r="A76" s="12">
        <v>62</v>
      </c>
      <c r="B76" s="104"/>
      <c r="C76" s="104"/>
      <c r="D76" s="104" t="s">
        <v>167</v>
      </c>
      <c r="E76" s="104"/>
      <c r="F76" s="15">
        <v>6</v>
      </c>
      <c r="G76" s="15"/>
      <c r="H76" s="105">
        <v>1</v>
      </c>
      <c r="I76" s="24">
        <v>17697</v>
      </c>
      <c r="J76" s="54">
        <v>2.96</v>
      </c>
      <c r="K76" s="6">
        <f>ROUND(I76*J76*L76,0)</f>
        <v>99528</v>
      </c>
      <c r="L76" s="92">
        <v>1.9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</row>
    <row r="77" spans="1:90" ht="20.25" customHeight="1" x14ac:dyDescent="0.25">
      <c r="A77" s="12">
        <v>63</v>
      </c>
      <c r="B77" s="104"/>
      <c r="C77" s="104"/>
      <c r="D77" s="104" t="s">
        <v>167</v>
      </c>
      <c r="E77" s="104"/>
      <c r="F77" s="15">
        <v>6</v>
      </c>
      <c r="G77" s="15"/>
      <c r="H77" s="105">
        <v>1</v>
      </c>
      <c r="I77" s="24">
        <v>17697</v>
      </c>
      <c r="J77" s="54">
        <v>2.96</v>
      </c>
      <c r="K77" s="6">
        <f>ROUND(I77*J77*L77,0)</f>
        <v>99528</v>
      </c>
      <c r="L77" s="92">
        <v>1.9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</row>
    <row r="78" spans="1:90" ht="20.25" customHeight="1" x14ac:dyDescent="0.25">
      <c r="A78" s="12">
        <v>64</v>
      </c>
      <c r="B78" s="104"/>
      <c r="C78" s="104"/>
      <c r="D78" s="104" t="s">
        <v>167</v>
      </c>
      <c r="E78" s="104"/>
      <c r="F78" s="15">
        <v>6</v>
      </c>
      <c r="G78" s="15"/>
      <c r="H78" s="105">
        <v>1</v>
      </c>
      <c r="I78" s="24">
        <v>17697</v>
      </c>
      <c r="J78" s="54">
        <v>2.96</v>
      </c>
      <c r="K78" s="6">
        <f>ROUND(I78*J78*L78,0)</f>
        <v>99528</v>
      </c>
      <c r="L78" s="92">
        <v>1.9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</row>
    <row r="79" spans="1:90" ht="20.25" customHeight="1" x14ac:dyDescent="0.25">
      <c r="A79" s="12">
        <v>65</v>
      </c>
      <c r="B79" s="104"/>
      <c r="C79" s="104"/>
      <c r="D79" s="104" t="s">
        <v>167</v>
      </c>
      <c r="E79" s="104"/>
      <c r="F79" s="15">
        <v>6</v>
      </c>
      <c r="G79" s="15"/>
      <c r="H79" s="105">
        <v>1</v>
      </c>
      <c r="I79" s="24">
        <v>17697</v>
      </c>
      <c r="J79" s="54">
        <v>2.96</v>
      </c>
      <c r="K79" s="6">
        <f>ROUND(I79*J79*L79,0)</f>
        <v>99528</v>
      </c>
      <c r="L79" s="92">
        <v>1.9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</row>
    <row r="80" spans="1:90" ht="20.25" customHeight="1" x14ac:dyDescent="0.25">
      <c r="A80" s="12">
        <v>66</v>
      </c>
      <c r="B80" s="104"/>
      <c r="C80" s="104"/>
      <c r="D80" s="104" t="s">
        <v>167</v>
      </c>
      <c r="E80" s="104"/>
      <c r="F80" s="15">
        <v>6</v>
      </c>
      <c r="G80" s="15"/>
      <c r="H80" s="105">
        <v>1</v>
      </c>
      <c r="I80" s="24">
        <v>17697</v>
      </c>
      <c r="J80" s="54">
        <v>2.96</v>
      </c>
      <c r="K80" s="6">
        <f>ROUND(I80*J80*L80,0)</f>
        <v>99528</v>
      </c>
      <c r="L80" s="92">
        <v>1.9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</row>
    <row r="81" spans="1:90" ht="20.25" customHeight="1" x14ac:dyDescent="0.25">
      <c r="A81" s="12">
        <v>67</v>
      </c>
      <c r="B81" s="104"/>
      <c r="C81" s="104"/>
      <c r="D81" s="104" t="s">
        <v>167</v>
      </c>
      <c r="E81" s="104"/>
      <c r="F81" s="15">
        <v>6</v>
      </c>
      <c r="G81" s="15"/>
      <c r="H81" s="105" t="s">
        <v>168</v>
      </c>
      <c r="I81" s="24">
        <v>17697</v>
      </c>
      <c r="J81" s="54">
        <v>2.96</v>
      </c>
      <c r="K81" s="6">
        <f>ROUND(I81*J81*L81,0)</f>
        <v>99528</v>
      </c>
      <c r="L81" s="92">
        <v>1.9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</row>
    <row r="82" spans="1:90" ht="20.25" customHeight="1" x14ac:dyDescent="0.25">
      <c r="A82" s="12">
        <v>68</v>
      </c>
      <c r="B82" s="104"/>
      <c r="C82" s="104"/>
      <c r="D82" s="104" t="s">
        <v>167</v>
      </c>
      <c r="E82" s="104"/>
      <c r="F82" s="15">
        <v>6</v>
      </c>
      <c r="G82" s="15"/>
      <c r="H82" s="105">
        <v>2</v>
      </c>
      <c r="I82" s="24">
        <v>17697</v>
      </c>
      <c r="J82" s="54">
        <v>2.96</v>
      </c>
      <c r="K82" s="6">
        <f>ROUND(I82*J82*L82,0)</f>
        <v>99528</v>
      </c>
      <c r="L82" s="92">
        <v>1.9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</row>
    <row r="83" spans="1:90" ht="20.25" customHeight="1" x14ac:dyDescent="0.25">
      <c r="A83" s="12">
        <v>69</v>
      </c>
      <c r="B83" s="104"/>
      <c r="C83" s="104"/>
      <c r="D83" s="104" t="s">
        <v>167</v>
      </c>
      <c r="E83" s="104"/>
      <c r="F83" s="15">
        <v>6</v>
      </c>
      <c r="G83" s="15"/>
      <c r="H83" s="91">
        <v>1</v>
      </c>
      <c r="I83" s="24">
        <v>17697</v>
      </c>
      <c r="J83" s="54">
        <v>2.96</v>
      </c>
      <c r="K83" s="6">
        <f>ROUND(I83*J83*L83,0)</f>
        <v>99528</v>
      </c>
      <c r="L83" s="92">
        <v>1.9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</row>
    <row r="84" spans="1:90" ht="20.25" customHeight="1" x14ac:dyDescent="0.25">
      <c r="A84" s="12">
        <v>70</v>
      </c>
      <c r="B84" s="104"/>
      <c r="C84" s="104"/>
      <c r="D84" s="104" t="s">
        <v>167</v>
      </c>
      <c r="E84" s="104"/>
      <c r="F84" s="15">
        <v>6</v>
      </c>
      <c r="G84" s="15"/>
      <c r="H84" s="91">
        <v>1</v>
      </c>
      <c r="I84" s="24">
        <v>17697</v>
      </c>
      <c r="J84" s="54">
        <v>2.96</v>
      </c>
      <c r="K84" s="6">
        <f>ROUND(I84*J84*L84,0)</f>
        <v>99528</v>
      </c>
      <c r="L84" s="92">
        <v>1.9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</row>
    <row r="85" spans="1:90" ht="20.25" customHeight="1" x14ac:dyDescent="0.25">
      <c r="A85" s="12">
        <v>71</v>
      </c>
      <c r="B85" s="104"/>
      <c r="C85" s="104"/>
      <c r="D85" s="104" t="s">
        <v>167</v>
      </c>
      <c r="E85" s="104"/>
      <c r="F85" s="15">
        <v>6</v>
      </c>
      <c r="G85" s="15"/>
      <c r="H85" s="105">
        <v>2</v>
      </c>
      <c r="I85" s="24">
        <v>17697</v>
      </c>
      <c r="J85" s="54">
        <v>2.96</v>
      </c>
      <c r="K85" s="6">
        <f>ROUND(I85*J85*L85,0)</f>
        <v>99528</v>
      </c>
      <c r="L85" s="92">
        <v>1.9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</row>
    <row r="86" spans="1:90" ht="20.25" customHeight="1" x14ac:dyDescent="0.25">
      <c r="A86" s="12">
        <v>72</v>
      </c>
      <c r="B86" s="104"/>
      <c r="C86" s="104"/>
      <c r="D86" s="104" t="s">
        <v>167</v>
      </c>
      <c r="E86" s="104"/>
      <c r="F86" s="15">
        <v>6</v>
      </c>
      <c r="G86" s="15"/>
      <c r="H86" s="91">
        <v>1</v>
      </c>
      <c r="I86" s="24">
        <v>17697</v>
      </c>
      <c r="J86" s="54">
        <v>2.96</v>
      </c>
      <c r="K86" s="6">
        <f>ROUND(I86*J86*L86,0)</f>
        <v>99528</v>
      </c>
      <c r="L86" s="92">
        <v>1.9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</row>
    <row r="87" spans="1:90" ht="20.25" customHeight="1" x14ac:dyDescent="0.25">
      <c r="A87" s="12">
        <v>73</v>
      </c>
      <c r="B87" s="104"/>
      <c r="C87" s="104"/>
      <c r="D87" s="104" t="s">
        <v>167</v>
      </c>
      <c r="E87" s="104"/>
      <c r="F87" s="15">
        <v>6</v>
      </c>
      <c r="G87" s="15"/>
      <c r="H87" s="105">
        <v>1</v>
      </c>
      <c r="I87" s="24">
        <v>17697</v>
      </c>
      <c r="J87" s="54">
        <v>2.96</v>
      </c>
      <c r="K87" s="6">
        <f>ROUND(I87*J87*L87,0)</f>
        <v>99528</v>
      </c>
      <c r="L87" s="92">
        <v>1.9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</row>
    <row r="88" spans="1:90" ht="20.25" customHeight="1" x14ac:dyDescent="0.25">
      <c r="A88" s="12">
        <v>74</v>
      </c>
      <c r="B88" s="104"/>
      <c r="C88" s="104"/>
      <c r="D88" s="104" t="s">
        <v>167</v>
      </c>
      <c r="E88" s="104"/>
      <c r="F88" s="15">
        <v>6</v>
      </c>
      <c r="G88" s="15"/>
      <c r="H88" s="105">
        <v>1</v>
      </c>
      <c r="I88" s="24">
        <v>17697</v>
      </c>
      <c r="J88" s="54">
        <v>2.96</v>
      </c>
      <c r="K88" s="6">
        <f>ROUND(I88*J88*L88,0)</f>
        <v>99528</v>
      </c>
      <c r="L88" s="92">
        <v>1.9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</row>
    <row r="89" spans="1:90" ht="20.25" customHeight="1" x14ac:dyDescent="0.25">
      <c r="A89" s="12">
        <v>75</v>
      </c>
      <c r="B89" s="104"/>
      <c r="C89" s="104"/>
      <c r="D89" s="104" t="s">
        <v>167</v>
      </c>
      <c r="E89" s="104"/>
      <c r="F89" s="15">
        <v>6</v>
      </c>
      <c r="G89" s="15"/>
      <c r="H89" s="105">
        <v>1</v>
      </c>
      <c r="I89" s="24">
        <v>17697</v>
      </c>
      <c r="J89" s="54">
        <v>2.96</v>
      </c>
      <c r="K89" s="6">
        <f>ROUND(I89*J89*L89,0)</f>
        <v>99528</v>
      </c>
      <c r="L89" s="92">
        <v>1.9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</row>
    <row r="90" spans="1:90" ht="20.25" customHeight="1" x14ac:dyDescent="0.25">
      <c r="A90" s="12">
        <v>76</v>
      </c>
      <c r="B90" s="104"/>
      <c r="C90" s="104"/>
      <c r="D90" s="104" t="s">
        <v>167</v>
      </c>
      <c r="E90" s="104"/>
      <c r="F90" s="15">
        <v>6</v>
      </c>
      <c r="G90" s="15"/>
      <c r="H90" s="105">
        <v>1</v>
      </c>
      <c r="I90" s="24">
        <v>17697</v>
      </c>
      <c r="J90" s="54">
        <v>2.96</v>
      </c>
      <c r="K90" s="6">
        <f>ROUND(I90*J90*L90,0)</f>
        <v>99528</v>
      </c>
      <c r="L90" s="92">
        <v>1.9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</row>
    <row r="91" spans="1:90" ht="20.25" customHeight="1" x14ac:dyDescent="0.25">
      <c r="A91" s="12">
        <v>77</v>
      </c>
      <c r="B91" s="104"/>
      <c r="C91" s="104"/>
      <c r="D91" s="104" t="s">
        <v>167</v>
      </c>
      <c r="E91" s="104"/>
      <c r="F91" s="15">
        <v>6</v>
      </c>
      <c r="G91" s="15"/>
      <c r="H91" s="105">
        <v>1</v>
      </c>
      <c r="I91" s="24">
        <v>17697</v>
      </c>
      <c r="J91" s="54">
        <v>2.96</v>
      </c>
      <c r="K91" s="6">
        <f>ROUND(I91*J91*L91,0)</f>
        <v>99528</v>
      </c>
      <c r="L91" s="92">
        <v>1.9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</row>
    <row r="92" spans="1:90" ht="20.25" customHeight="1" x14ac:dyDescent="0.25">
      <c r="A92" s="12">
        <v>78</v>
      </c>
      <c r="B92" s="104"/>
      <c r="C92" s="104"/>
      <c r="D92" s="104" t="s">
        <v>167</v>
      </c>
      <c r="E92" s="104"/>
      <c r="F92" s="15">
        <v>6</v>
      </c>
      <c r="G92" s="15"/>
      <c r="H92" s="105">
        <v>2</v>
      </c>
      <c r="I92" s="24">
        <v>17697</v>
      </c>
      <c r="J92" s="54">
        <v>2.96</v>
      </c>
      <c r="K92" s="6">
        <f>ROUND(I92*J92*L92,0)</f>
        <v>99528</v>
      </c>
      <c r="L92" s="92">
        <v>1.9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</row>
    <row r="93" spans="1:90" ht="20.25" customHeight="1" x14ac:dyDescent="0.25">
      <c r="A93" s="12">
        <v>78</v>
      </c>
      <c r="B93" s="104"/>
      <c r="C93" s="104"/>
      <c r="D93" s="104" t="s">
        <v>167</v>
      </c>
      <c r="E93" s="104"/>
      <c r="F93" s="15">
        <v>6</v>
      </c>
      <c r="G93" s="15"/>
      <c r="H93" s="105" t="s">
        <v>168</v>
      </c>
      <c r="I93" s="24">
        <v>17697</v>
      </c>
      <c r="J93" s="54">
        <v>2.96</v>
      </c>
      <c r="K93" s="6">
        <f>ROUND(I93*J93*L93,0)</f>
        <v>99528</v>
      </c>
      <c r="L93" s="92">
        <v>1.9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</row>
    <row r="94" spans="1:90" ht="20.25" customHeight="1" x14ac:dyDescent="0.25">
      <c r="A94" s="12">
        <v>78</v>
      </c>
      <c r="B94" s="104"/>
      <c r="C94" s="104"/>
      <c r="D94" s="104" t="s">
        <v>167</v>
      </c>
      <c r="E94" s="104"/>
      <c r="F94" s="15">
        <v>6</v>
      </c>
      <c r="G94" s="15"/>
      <c r="H94" s="105">
        <v>2</v>
      </c>
      <c r="I94" s="24">
        <v>17697</v>
      </c>
      <c r="J94" s="54">
        <v>2.96</v>
      </c>
      <c r="K94" s="6">
        <f>ROUND(I94*J94*L94,0)</f>
        <v>99528</v>
      </c>
      <c r="L94" s="92">
        <v>1.9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</row>
    <row r="95" spans="1:90" ht="20.25" customHeight="1" x14ac:dyDescent="0.25">
      <c r="A95" s="12">
        <v>78</v>
      </c>
      <c r="B95" s="104"/>
      <c r="C95" s="104"/>
      <c r="D95" s="104" t="s">
        <v>167</v>
      </c>
      <c r="E95" s="104"/>
      <c r="F95" s="15">
        <v>6</v>
      </c>
      <c r="G95" s="15"/>
      <c r="H95" s="105">
        <v>2</v>
      </c>
      <c r="I95" s="24">
        <v>17697</v>
      </c>
      <c r="J95" s="54">
        <v>2.96</v>
      </c>
      <c r="K95" s="6">
        <f>ROUND(I95*J95*L95,0)</f>
        <v>99528</v>
      </c>
      <c r="L95" s="92">
        <v>1.9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</row>
    <row r="96" spans="1:90" ht="20.25" customHeight="1" x14ac:dyDescent="0.25">
      <c r="A96" s="12">
        <v>78</v>
      </c>
      <c r="B96" s="104"/>
      <c r="C96" s="104"/>
      <c r="D96" s="104" t="s">
        <v>167</v>
      </c>
      <c r="E96" s="104"/>
      <c r="F96" s="15">
        <v>6</v>
      </c>
      <c r="G96" s="15"/>
      <c r="H96" s="105">
        <v>1</v>
      </c>
      <c r="I96" s="24">
        <v>17697</v>
      </c>
      <c r="J96" s="54">
        <v>2.96</v>
      </c>
      <c r="K96" s="6">
        <f>ROUND(I96*J96*L96,0)</f>
        <v>99528</v>
      </c>
      <c r="L96" s="92">
        <v>1.9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</row>
    <row r="97" spans="1:90" ht="20.25" customHeight="1" x14ac:dyDescent="0.25">
      <c r="A97" s="12">
        <v>78</v>
      </c>
      <c r="B97" s="104"/>
      <c r="C97" s="104"/>
      <c r="D97" s="104" t="s">
        <v>167</v>
      </c>
      <c r="E97" s="104"/>
      <c r="F97" s="15">
        <v>6</v>
      </c>
      <c r="G97" s="15"/>
      <c r="H97" s="105">
        <v>1</v>
      </c>
      <c r="I97" s="24">
        <v>17697</v>
      </c>
      <c r="J97" s="54">
        <v>2.96</v>
      </c>
      <c r="K97" s="6">
        <f>ROUND(I97*J97*L97,0)</f>
        <v>99528</v>
      </c>
      <c r="L97" s="92">
        <v>1.9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</row>
    <row r="98" spans="1:90" ht="20.25" customHeight="1" x14ac:dyDescent="0.25">
      <c r="A98" s="12">
        <v>78</v>
      </c>
      <c r="B98" s="104"/>
      <c r="C98" s="104"/>
      <c r="D98" s="104" t="s">
        <v>167</v>
      </c>
      <c r="E98" s="104"/>
      <c r="F98" s="15">
        <v>6</v>
      </c>
      <c r="G98" s="15"/>
      <c r="H98" s="105">
        <v>2</v>
      </c>
      <c r="I98" s="24">
        <v>17697</v>
      </c>
      <c r="J98" s="54">
        <v>2.96</v>
      </c>
      <c r="K98" s="6">
        <f>ROUND(I98*J98*L98,0)</f>
        <v>99528</v>
      </c>
      <c r="L98" s="92">
        <v>1.9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</row>
    <row r="99" spans="1:90" ht="20.25" customHeight="1" x14ac:dyDescent="0.25">
      <c r="A99" s="12">
        <v>78</v>
      </c>
      <c r="B99" s="104"/>
      <c r="C99" s="104"/>
      <c r="D99" s="104" t="s">
        <v>167</v>
      </c>
      <c r="E99" s="104"/>
      <c r="F99" s="15">
        <v>6</v>
      </c>
      <c r="G99" s="15"/>
      <c r="H99" s="91">
        <v>2</v>
      </c>
      <c r="I99" s="24">
        <v>17697</v>
      </c>
      <c r="J99" s="54">
        <v>2.96</v>
      </c>
      <c r="K99" s="6">
        <f>ROUND(I99*J99*L99,0)</f>
        <v>99528</v>
      </c>
      <c r="L99" s="92">
        <v>1.9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</row>
    <row r="100" spans="1:90" ht="20.25" customHeight="1" x14ac:dyDescent="0.25">
      <c r="A100" s="12">
        <v>78</v>
      </c>
      <c r="B100" s="104"/>
      <c r="C100" s="104"/>
      <c r="D100" s="104" t="s">
        <v>167</v>
      </c>
      <c r="E100" s="104"/>
      <c r="F100" s="15">
        <v>6</v>
      </c>
      <c r="G100" s="15"/>
      <c r="H100" s="91" t="s">
        <v>168</v>
      </c>
      <c r="I100" s="24">
        <v>17697</v>
      </c>
      <c r="J100" s="54">
        <v>2.96</v>
      </c>
      <c r="K100" s="6">
        <f>ROUND(I100*J100*L100,0)</f>
        <v>99528</v>
      </c>
      <c r="L100" s="92">
        <v>1.9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</row>
    <row r="101" spans="1:90" ht="20.25" customHeight="1" x14ac:dyDescent="0.25">
      <c r="A101" s="12">
        <v>78</v>
      </c>
      <c r="B101" s="104"/>
      <c r="C101" s="104"/>
      <c r="D101" s="104" t="s">
        <v>167</v>
      </c>
      <c r="E101" s="104"/>
      <c r="F101" s="15">
        <v>6</v>
      </c>
      <c r="G101" s="15"/>
      <c r="H101" s="105">
        <v>2</v>
      </c>
      <c r="I101" s="24">
        <v>17697</v>
      </c>
      <c r="J101" s="54">
        <v>2.96</v>
      </c>
      <c r="K101" s="6">
        <f>ROUND(I101*J101*L101,0)</f>
        <v>99528</v>
      </c>
      <c r="L101" s="92">
        <v>1.9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</row>
    <row r="102" spans="1:90" ht="20.25" customHeight="1" x14ac:dyDescent="0.25">
      <c r="A102" s="12">
        <v>78</v>
      </c>
      <c r="B102" s="104"/>
      <c r="C102" s="104"/>
      <c r="D102" s="104" t="s">
        <v>167</v>
      </c>
      <c r="E102" s="104"/>
      <c r="F102" s="15">
        <v>6</v>
      </c>
      <c r="G102" s="15"/>
      <c r="H102" s="105">
        <v>1</v>
      </c>
      <c r="I102" s="24">
        <v>17697</v>
      </c>
      <c r="J102" s="54">
        <v>2.96</v>
      </c>
      <c r="K102" s="6">
        <f>ROUND(I102*J102*L102,0)</f>
        <v>99528</v>
      </c>
      <c r="L102" s="92">
        <v>1.9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</row>
    <row r="103" spans="1:90" ht="20.25" customHeight="1" x14ac:dyDescent="0.25">
      <c r="A103" s="12">
        <v>78</v>
      </c>
      <c r="B103" s="104"/>
      <c r="C103" s="104"/>
      <c r="D103" s="104" t="s">
        <v>167</v>
      </c>
      <c r="E103" s="104"/>
      <c r="F103" s="15">
        <v>6</v>
      </c>
      <c r="G103" s="15"/>
      <c r="H103" s="105">
        <v>1</v>
      </c>
      <c r="I103" s="24">
        <v>17697</v>
      </c>
      <c r="J103" s="54">
        <v>2.96</v>
      </c>
      <c r="K103" s="6">
        <f>ROUND(I103*J103*L103,0)</f>
        <v>99528</v>
      </c>
      <c r="L103" s="92">
        <v>1.9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</row>
    <row r="104" spans="1:90" ht="20.25" customHeight="1" x14ac:dyDescent="0.25">
      <c r="A104" s="12">
        <v>78</v>
      </c>
      <c r="B104" s="104"/>
      <c r="C104" s="104"/>
      <c r="D104" s="104" t="s">
        <v>167</v>
      </c>
      <c r="E104" s="104"/>
      <c r="F104" s="15">
        <v>6</v>
      </c>
      <c r="G104" s="15"/>
      <c r="H104" s="105">
        <v>1</v>
      </c>
      <c r="I104" s="24">
        <v>17697</v>
      </c>
      <c r="J104" s="54">
        <v>2.96</v>
      </c>
      <c r="K104" s="6">
        <f>ROUND(I104*J104*L104,0)</f>
        <v>99528</v>
      </c>
      <c r="L104" s="92">
        <v>1.9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</row>
    <row r="105" spans="1:90" ht="20.25" customHeight="1" x14ac:dyDescent="0.25">
      <c r="A105" s="12">
        <v>79</v>
      </c>
      <c r="B105" s="104"/>
      <c r="C105" s="104"/>
      <c r="D105" s="104" t="s">
        <v>167</v>
      </c>
      <c r="E105" s="104"/>
      <c r="F105" s="15">
        <v>6</v>
      </c>
      <c r="G105" s="15"/>
      <c r="H105" s="105">
        <v>2</v>
      </c>
      <c r="I105" s="24">
        <v>17697</v>
      </c>
      <c r="J105" s="54">
        <v>2.96</v>
      </c>
      <c r="K105" s="6">
        <f>ROUND(I105*J105*L105,0)</f>
        <v>99528</v>
      </c>
      <c r="L105" s="92">
        <v>1.9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</row>
    <row r="106" spans="1:90" ht="20.25" customHeight="1" x14ac:dyDescent="0.25">
      <c r="A106" s="12">
        <v>80</v>
      </c>
      <c r="B106" s="104"/>
      <c r="C106" s="104"/>
      <c r="D106" s="104" t="s">
        <v>167</v>
      </c>
      <c r="E106" s="104"/>
      <c r="F106" s="15">
        <v>6</v>
      </c>
      <c r="G106" s="15"/>
      <c r="H106" s="105">
        <v>1</v>
      </c>
      <c r="I106" s="24">
        <v>17697</v>
      </c>
      <c r="J106" s="54">
        <v>2.96</v>
      </c>
      <c r="K106" s="6">
        <f>ROUND(I106*J106*L106,0)</f>
        <v>99528</v>
      </c>
      <c r="L106" s="92">
        <v>1.9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</row>
    <row r="107" spans="1:90" ht="20.25" customHeight="1" x14ac:dyDescent="0.25">
      <c r="A107" s="12">
        <v>81</v>
      </c>
      <c r="B107" s="104"/>
      <c r="C107" s="104"/>
      <c r="D107" s="104" t="s">
        <v>167</v>
      </c>
      <c r="E107" s="104"/>
      <c r="F107" s="15">
        <v>6</v>
      </c>
      <c r="G107" s="15"/>
      <c r="H107" s="105">
        <v>2</v>
      </c>
      <c r="I107" s="24">
        <v>17697</v>
      </c>
      <c r="J107" s="54">
        <v>2.96</v>
      </c>
      <c r="K107" s="6">
        <f>ROUND(I107*J107*L107,0)</f>
        <v>99528</v>
      </c>
      <c r="L107" s="92">
        <v>1.9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</row>
    <row r="108" spans="1:90" ht="20.25" customHeight="1" x14ac:dyDescent="0.25">
      <c r="A108" s="12">
        <v>82</v>
      </c>
      <c r="B108" s="104"/>
      <c r="C108" s="104"/>
      <c r="D108" s="104" t="s">
        <v>167</v>
      </c>
      <c r="E108" s="104"/>
      <c r="F108" s="15">
        <v>6</v>
      </c>
      <c r="G108" s="15"/>
      <c r="H108" s="105">
        <v>1</v>
      </c>
      <c r="I108" s="24">
        <v>17697</v>
      </c>
      <c r="J108" s="54">
        <v>2.96</v>
      </c>
      <c r="K108" s="6">
        <f>ROUND(I108*J108*L108,0)</f>
        <v>99528</v>
      </c>
      <c r="L108" s="92">
        <v>1.9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</row>
    <row r="109" spans="1:90" ht="20.25" customHeight="1" x14ac:dyDescent="0.25">
      <c r="A109" s="12">
        <v>83</v>
      </c>
      <c r="B109" s="104"/>
      <c r="C109" s="104"/>
      <c r="D109" s="104" t="s">
        <v>167</v>
      </c>
      <c r="E109" s="104"/>
      <c r="F109" s="15">
        <v>6</v>
      </c>
      <c r="G109" s="15"/>
      <c r="H109" s="105" t="s">
        <v>168</v>
      </c>
      <c r="I109" s="24">
        <v>17697</v>
      </c>
      <c r="J109" s="54">
        <v>2.96</v>
      </c>
      <c r="K109" s="6">
        <f>ROUND(I109*J109*L109,0)</f>
        <v>99528</v>
      </c>
      <c r="L109" s="92">
        <v>1.9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</row>
    <row r="110" spans="1:90" ht="20.25" customHeight="1" x14ac:dyDescent="0.25">
      <c r="A110" s="12">
        <v>84</v>
      </c>
      <c r="B110" s="104"/>
      <c r="C110" s="104"/>
      <c r="D110" s="104" t="s">
        <v>167</v>
      </c>
      <c r="E110" s="104"/>
      <c r="F110" s="15">
        <v>6</v>
      </c>
      <c r="G110" s="15"/>
      <c r="H110" s="105">
        <v>1</v>
      </c>
      <c r="I110" s="24">
        <v>17697</v>
      </c>
      <c r="J110" s="54">
        <v>2.96</v>
      </c>
      <c r="K110" s="6">
        <f>ROUND(I110*J110*L110,0)</f>
        <v>99528</v>
      </c>
      <c r="L110" s="92">
        <v>1.9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</row>
    <row r="111" spans="1:90" ht="20.25" customHeight="1" x14ac:dyDescent="0.25">
      <c r="A111" s="12">
        <v>85</v>
      </c>
      <c r="B111" s="104"/>
      <c r="C111" s="104"/>
      <c r="D111" s="104" t="s">
        <v>167</v>
      </c>
      <c r="E111" s="104"/>
      <c r="F111" s="15">
        <v>6</v>
      </c>
      <c r="G111" s="15"/>
      <c r="H111" s="105">
        <v>1</v>
      </c>
      <c r="I111" s="24">
        <v>17697</v>
      </c>
      <c r="J111" s="54">
        <v>2.96</v>
      </c>
      <c r="K111" s="6">
        <f>ROUND(I111*J111*L111,0)</f>
        <v>99528</v>
      </c>
      <c r="L111" s="92">
        <v>1.9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</row>
    <row r="112" spans="1:90" ht="20.25" customHeight="1" x14ac:dyDescent="0.25">
      <c r="A112" s="12">
        <v>86</v>
      </c>
      <c r="B112" s="104"/>
      <c r="C112" s="104"/>
      <c r="D112" s="104" t="s">
        <v>167</v>
      </c>
      <c r="E112" s="104"/>
      <c r="F112" s="15">
        <v>6</v>
      </c>
      <c r="G112" s="15"/>
      <c r="H112" s="91">
        <v>1</v>
      </c>
      <c r="I112" s="24">
        <v>17697</v>
      </c>
      <c r="J112" s="54">
        <v>2.96</v>
      </c>
      <c r="K112" s="6">
        <f>ROUND(I112*J112*L112,0)</f>
        <v>99528</v>
      </c>
      <c r="L112" s="92">
        <v>1.9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</row>
    <row r="113" spans="1:90" ht="20.25" customHeight="1" x14ac:dyDescent="0.25">
      <c r="A113" s="12">
        <v>87</v>
      </c>
      <c r="B113" s="104"/>
      <c r="C113" s="104"/>
      <c r="D113" s="104" t="s">
        <v>167</v>
      </c>
      <c r="E113" s="104"/>
      <c r="F113" s="15">
        <v>6</v>
      </c>
      <c r="G113" s="15"/>
      <c r="H113" s="105">
        <v>1</v>
      </c>
      <c r="I113" s="24">
        <v>17697</v>
      </c>
      <c r="J113" s="54">
        <v>2.96</v>
      </c>
      <c r="K113" s="6">
        <f>ROUND(I113*J113*L113,0)</f>
        <v>99528</v>
      </c>
      <c r="L113" s="92">
        <v>1.9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</row>
    <row r="114" spans="1:90" ht="20.25" customHeight="1" x14ac:dyDescent="0.25">
      <c r="A114" s="12">
        <v>88</v>
      </c>
      <c r="B114" s="104"/>
      <c r="C114" s="104"/>
      <c r="D114" s="104" t="s">
        <v>167</v>
      </c>
      <c r="E114" s="104"/>
      <c r="F114" s="15">
        <v>6</v>
      </c>
      <c r="G114" s="15"/>
      <c r="H114" s="105">
        <v>1</v>
      </c>
      <c r="I114" s="24">
        <v>17697</v>
      </c>
      <c r="J114" s="54">
        <v>2.96</v>
      </c>
      <c r="K114" s="6">
        <f>ROUND(I114*J114*L114,0)</f>
        <v>99528</v>
      </c>
      <c r="L114" s="92">
        <v>1.9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</row>
    <row r="115" spans="1:90" ht="20.25" customHeight="1" x14ac:dyDescent="0.25">
      <c r="A115" s="12">
        <v>89</v>
      </c>
      <c r="B115" s="104"/>
      <c r="C115" s="104"/>
      <c r="D115" s="104" t="s">
        <v>167</v>
      </c>
      <c r="E115" s="104"/>
      <c r="F115" s="15">
        <v>6</v>
      </c>
      <c r="G115" s="15"/>
      <c r="H115" s="105">
        <v>1</v>
      </c>
      <c r="I115" s="24">
        <v>17697</v>
      </c>
      <c r="J115" s="54">
        <v>2.96</v>
      </c>
      <c r="K115" s="6">
        <f>ROUND(I115*J115*L115,0)</f>
        <v>99528</v>
      </c>
      <c r="L115" s="92">
        <v>1.9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</row>
    <row r="116" spans="1:90" ht="20.25" customHeight="1" x14ac:dyDescent="0.25">
      <c r="A116" s="12">
        <v>90</v>
      </c>
      <c r="B116" s="104"/>
      <c r="C116" s="104"/>
      <c r="D116" s="104" t="s">
        <v>167</v>
      </c>
      <c r="E116" s="104"/>
      <c r="F116" s="15">
        <v>6</v>
      </c>
      <c r="G116" s="15"/>
      <c r="H116" s="105">
        <v>1</v>
      </c>
      <c r="I116" s="24">
        <v>17697</v>
      </c>
      <c r="J116" s="54">
        <v>2.96</v>
      </c>
      <c r="K116" s="6">
        <f>ROUND(I116*J116*L116,0)</f>
        <v>99528</v>
      </c>
      <c r="L116" s="92">
        <v>1.9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</row>
    <row r="117" spans="1:90" ht="20.25" customHeight="1" x14ac:dyDescent="0.25">
      <c r="A117" s="12">
        <v>92</v>
      </c>
      <c r="B117" s="104"/>
      <c r="C117" s="104"/>
      <c r="D117" s="104" t="s">
        <v>167</v>
      </c>
      <c r="E117" s="104"/>
      <c r="F117" s="15">
        <v>6</v>
      </c>
      <c r="G117" s="15"/>
      <c r="H117" s="105">
        <v>1</v>
      </c>
      <c r="I117" s="24">
        <v>17697</v>
      </c>
      <c r="J117" s="54">
        <v>2.96</v>
      </c>
      <c r="K117" s="6">
        <f>ROUND(I117*J117*L117,0)</f>
        <v>99528</v>
      </c>
      <c r="L117" s="92">
        <v>1.9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</row>
    <row r="118" spans="1:90" ht="20.25" customHeight="1" x14ac:dyDescent="0.25">
      <c r="A118" s="12">
        <v>93</v>
      </c>
      <c r="B118" s="104"/>
      <c r="C118" s="104"/>
      <c r="D118" s="104" t="s">
        <v>167</v>
      </c>
      <c r="E118" s="104"/>
      <c r="F118" s="15">
        <v>6</v>
      </c>
      <c r="G118" s="15"/>
      <c r="H118" s="105">
        <v>2</v>
      </c>
      <c r="I118" s="24">
        <v>17697</v>
      </c>
      <c r="J118" s="54">
        <v>2.96</v>
      </c>
      <c r="K118" s="6">
        <f>ROUND(I118*J118*L118,0)</f>
        <v>99528</v>
      </c>
      <c r="L118" s="92">
        <v>1.9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</row>
    <row r="119" spans="1:90" ht="20.25" customHeight="1" x14ac:dyDescent="0.25">
      <c r="A119" s="12">
        <v>94</v>
      </c>
      <c r="B119" s="104"/>
      <c r="C119" s="104"/>
      <c r="D119" s="104" t="s">
        <v>167</v>
      </c>
      <c r="E119" s="104"/>
      <c r="F119" s="15">
        <v>6</v>
      </c>
      <c r="G119" s="15"/>
      <c r="H119" s="91">
        <v>2</v>
      </c>
      <c r="I119" s="24">
        <v>17697</v>
      </c>
      <c r="J119" s="54">
        <v>2.96</v>
      </c>
      <c r="K119" s="6">
        <f>ROUND(I119*J119*L119,0)</f>
        <v>99528</v>
      </c>
      <c r="L119" s="92">
        <v>1.9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</row>
    <row r="120" spans="1:90" ht="20.25" customHeight="1" x14ac:dyDescent="0.25">
      <c r="A120" s="12">
        <v>95</v>
      </c>
      <c r="B120" s="104"/>
      <c r="C120" s="104"/>
      <c r="D120" s="104" t="s">
        <v>167</v>
      </c>
      <c r="E120" s="104"/>
      <c r="F120" s="15">
        <v>6</v>
      </c>
      <c r="G120" s="15"/>
      <c r="H120" s="105">
        <v>2</v>
      </c>
      <c r="I120" s="24">
        <v>17697</v>
      </c>
      <c r="J120" s="54">
        <v>2.96</v>
      </c>
      <c r="K120" s="6">
        <f>ROUND(I120*J120*L120,0)</f>
        <v>99528</v>
      </c>
      <c r="L120" s="92">
        <v>1.9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</row>
    <row r="121" spans="1:90" ht="20.25" customHeight="1" x14ac:dyDescent="0.25">
      <c r="A121" s="12">
        <v>96</v>
      </c>
      <c r="B121" s="104"/>
      <c r="C121" s="104"/>
      <c r="D121" s="104" t="s">
        <v>167</v>
      </c>
      <c r="E121" s="104"/>
      <c r="F121" s="15">
        <v>6</v>
      </c>
      <c r="G121" s="15"/>
      <c r="H121" s="105" t="s">
        <v>168</v>
      </c>
      <c r="I121" s="24">
        <v>17697</v>
      </c>
      <c r="J121" s="54">
        <v>2.96</v>
      </c>
      <c r="K121" s="6">
        <f>ROUND(I121*J121*L121,0)</f>
        <v>99528</v>
      </c>
      <c r="L121" s="92">
        <v>1.9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</row>
    <row r="122" spans="1:90" ht="20.25" customHeight="1" x14ac:dyDescent="0.25">
      <c r="A122" s="12">
        <v>96</v>
      </c>
      <c r="B122" s="104"/>
      <c r="C122" s="104"/>
      <c r="D122" s="104" t="s">
        <v>167</v>
      </c>
      <c r="E122" s="104"/>
      <c r="F122" s="15">
        <v>6</v>
      </c>
      <c r="G122" s="15"/>
      <c r="H122" s="105">
        <v>1</v>
      </c>
      <c r="I122" s="24">
        <v>17697</v>
      </c>
      <c r="J122" s="54">
        <v>2.96</v>
      </c>
      <c r="K122" s="6">
        <f>ROUND(I122*J122*L122,0)</f>
        <v>99528</v>
      </c>
      <c r="L122" s="92">
        <v>1.9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</row>
    <row r="123" spans="1:90" ht="20.25" customHeight="1" x14ac:dyDescent="0.25">
      <c r="A123" s="12">
        <v>96</v>
      </c>
      <c r="B123" s="104"/>
      <c r="C123" s="104"/>
      <c r="D123" s="104" t="s">
        <v>167</v>
      </c>
      <c r="E123" s="104"/>
      <c r="F123" s="15">
        <v>6</v>
      </c>
      <c r="G123" s="15"/>
      <c r="H123" s="105">
        <v>2</v>
      </c>
      <c r="I123" s="24">
        <v>17697</v>
      </c>
      <c r="J123" s="54">
        <v>2.96</v>
      </c>
      <c r="K123" s="6">
        <f>ROUND(I123*J123*L123,0)</f>
        <v>99528</v>
      </c>
      <c r="L123" s="92">
        <v>1.9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</row>
    <row r="124" spans="1:90" ht="20.25" customHeight="1" x14ac:dyDescent="0.25">
      <c r="A124" s="12">
        <v>96</v>
      </c>
      <c r="B124" s="104"/>
      <c r="C124" s="104"/>
      <c r="D124" s="104" t="s">
        <v>167</v>
      </c>
      <c r="E124" s="104"/>
      <c r="F124" s="15">
        <v>6</v>
      </c>
      <c r="G124" s="15"/>
      <c r="H124" s="105">
        <v>2</v>
      </c>
      <c r="I124" s="24">
        <v>17697</v>
      </c>
      <c r="J124" s="54">
        <v>2.96</v>
      </c>
      <c r="K124" s="6">
        <f>ROUND(I124*J124*L124,0)</f>
        <v>99528</v>
      </c>
      <c r="L124" s="92">
        <v>1.9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</row>
    <row r="125" spans="1:90" ht="20.25" customHeight="1" x14ac:dyDescent="0.25">
      <c r="A125" s="12">
        <v>96</v>
      </c>
      <c r="B125" s="104"/>
      <c r="C125" s="104"/>
      <c r="D125" s="104" t="s">
        <v>167</v>
      </c>
      <c r="E125" s="104"/>
      <c r="F125" s="15">
        <v>6</v>
      </c>
      <c r="G125" s="15"/>
      <c r="H125" s="105">
        <v>2</v>
      </c>
      <c r="I125" s="24">
        <v>17697</v>
      </c>
      <c r="J125" s="54">
        <v>2.96</v>
      </c>
      <c r="K125" s="6">
        <f>ROUND(I125*J125*L125,0)</f>
        <v>99528</v>
      </c>
      <c r="L125" s="92">
        <v>1.9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</row>
    <row r="126" spans="1:90" ht="20.25" customHeight="1" x14ac:dyDescent="0.25">
      <c r="A126" s="12">
        <v>97</v>
      </c>
      <c r="B126" s="104"/>
      <c r="C126" s="104"/>
      <c r="D126" s="104" t="s">
        <v>167</v>
      </c>
      <c r="E126" s="104"/>
      <c r="F126" s="15">
        <v>6</v>
      </c>
      <c r="G126" s="15"/>
      <c r="H126" s="105">
        <v>1</v>
      </c>
      <c r="I126" s="24">
        <v>17697</v>
      </c>
      <c r="J126" s="54">
        <v>2.96</v>
      </c>
      <c r="K126" s="6">
        <f>ROUND(I126*J126*L126,0)</f>
        <v>99528</v>
      </c>
      <c r="L126" s="92">
        <v>1.9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</row>
    <row r="127" spans="1:90" ht="20.25" customHeight="1" x14ac:dyDescent="0.25">
      <c r="A127" s="12">
        <v>98</v>
      </c>
      <c r="B127" s="104"/>
      <c r="C127" s="104"/>
      <c r="D127" s="104" t="s">
        <v>167</v>
      </c>
      <c r="E127" s="104"/>
      <c r="F127" s="15">
        <v>6</v>
      </c>
      <c r="G127" s="15"/>
      <c r="H127" s="105">
        <v>1</v>
      </c>
      <c r="I127" s="24">
        <v>17697</v>
      </c>
      <c r="J127" s="54">
        <v>2.96</v>
      </c>
      <c r="K127" s="6">
        <f>ROUND(I127*J127*L127,0)</f>
        <v>99528</v>
      </c>
      <c r="L127" s="92">
        <v>1.9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</row>
    <row r="128" spans="1:90" ht="20.25" customHeight="1" x14ac:dyDescent="0.25">
      <c r="A128" s="12">
        <v>99</v>
      </c>
      <c r="B128" s="104"/>
      <c r="C128" s="104"/>
      <c r="D128" s="104" t="s">
        <v>167</v>
      </c>
      <c r="E128" s="104"/>
      <c r="F128" s="15">
        <v>6</v>
      </c>
      <c r="G128" s="15"/>
      <c r="H128" s="105">
        <v>1</v>
      </c>
      <c r="I128" s="24">
        <v>17697</v>
      </c>
      <c r="J128" s="54">
        <v>2.96</v>
      </c>
      <c r="K128" s="6">
        <f>ROUND(I128*J128*L128,0)</f>
        <v>99528</v>
      </c>
      <c r="L128" s="92">
        <v>1.9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</row>
    <row r="129" spans="1:90" ht="20.25" customHeight="1" x14ac:dyDescent="0.25">
      <c r="A129" s="12">
        <v>100</v>
      </c>
      <c r="B129" s="104"/>
      <c r="C129" s="104"/>
      <c r="D129" s="104" t="s">
        <v>167</v>
      </c>
      <c r="E129" s="104"/>
      <c r="F129" s="15">
        <v>6</v>
      </c>
      <c r="G129" s="15"/>
      <c r="H129" s="105">
        <v>1</v>
      </c>
      <c r="I129" s="24">
        <v>17697</v>
      </c>
      <c r="J129" s="54">
        <v>2.96</v>
      </c>
      <c r="K129" s="6">
        <f>ROUND(I129*J129*L129,0)</f>
        <v>99528</v>
      </c>
      <c r="L129" s="92">
        <v>1.9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</row>
    <row r="130" spans="1:90" ht="20.25" customHeight="1" x14ac:dyDescent="0.25">
      <c r="A130" s="12">
        <v>104</v>
      </c>
      <c r="B130" s="104"/>
      <c r="C130" s="104"/>
      <c r="D130" s="104" t="s">
        <v>167</v>
      </c>
      <c r="E130" s="104"/>
      <c r="F130" s="15">
        <v>6</v>
      </c>
      <c r="G130" s="15"/>
      <c r="H130" s="105">
        <v>1</v>
      </c>
      <c r="I130" s="24">
        <v>17697</v>
      </c>
      <c r="J130" s="54">
        <v>2.96</v>
      </c>
      <c r="K130" s="6">
        <f>ROUND(I130*J130*L130,0)</f>
        <v>99528</v>
      </c>
      <c r="L130" s="92">
        <v>1.9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</row>
    <row r="131" spans="1:90" ht="20.25" customHeight="1" x14ac:dyDescent="0.25">
      <c r="A131" s="12">
        <v>105</v>
      </c>
      <c r="B131" s="104"/>
      <c r="C131" s="104"/>
      <c r="D131" s="104" t="s">
        <v>167</v>
      </c>
      <c r="E131" s="104"/>
      <c r="F131" s="15">
        <v>6</v>
      </c>
      <c r="G131" s="15"/>
      <c r="H131" s="105">
        <v>1</v>
      </c>
      <c r="I131" s="24">
        <v>17697</v>
      </c>
      <c r="J131" s="54">
        <v>2.96</v>
      </c>
      <c r="K131" s="6">
        <f>ROUND(I131*J131*L131,0)</f>
        <v>99528</v>
      </c>
      <c r="L131" s="92">
        <v>1.9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</row>
    <row r="132" spans="1:90" ht="20.25" customHeight="1" x14ac:dyDescent="0.25">
      <c r="A132" s="12">
        <v>106</v>
      </c>
      <c r="B132" s="104"/>
      <c r="C132" s="104"/>
      <c r="D132" s="104" t="s">
        <v>167</v>
      </c>
      <c r="E132" s="104"/>
      <c r="F132" s="15">
        <v>6</v>
      </c>
      <c r="G132" s="15"/>
      <c r="H132" s="105">
        <v>2</v>
      </c>
      <c r="I132" s="24">
        <v>17697</v>
      </c>
      <c r="J132" s="54">
        <v>2.96</v>
      </c>
      <c r="K132" s="6">
        <f>ROUND(I132*J132*L132,0)</f>
        <v>99528</v>
      </c>
      <c r="L132" s="92">
        <v>1.9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</row>
    <row r="133" spans="1:90" ht="20.25" customHeight="1" x14ac:dyDescent="0.25">
      <c r="A133" s="12">
        <v>107</v>
      </c>
      <c r="B133" s="104"/>
      <c r="C133" s="104"/>
      <c r="D133" s="104" t="s">
        <v>167</v>
      </c>
      <c r="E133" s="104"/>
      <c r="F133" s="15">
        <v>6</v>
      </c>
      <c r="G133" s="15"/>
      <c r="H133" s="111">
        <v>1</v>
      </c>
      <c r="I133" s="24">
        <v>17697</v>
      </c>
      <c r="J133" s="54">
        <v>2.96</v>
      </c>
      <c r="K133" s="6">
        <f>ROUND(I133*J133*L133,0)</f>
        <v>99528</v>
      </c>
      <c r="L133" s="92">
        <v>1.9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</row>
    <row r="134" spans="1:90" ht="20.25" customHeight="1" x14ac:dyDescent="0.25">
      <c r="A134" s="12">
        <v>108</v>
      </c>
      <c r="B134" s="104"/>
      <c r="C134" s="104"/>
      <c r="D134" s="104" t="s">
        <v>167</v>
      </c>
      <c r="E134" s="104"/>
      <c r="F134" s="15">
        <v>6</v>
      </c>
      <c r="G134" s="15"/>
      <c r="H134" s="111">
        <v>1</v>
      </c>
      <c r="I134" s="24">
        <v>17697</v>
      </c>
      <c r="J134" s="54">
        <v>2.96</v>
      </c>
      <c r="K134" s="6">
        <f>ROUND(I134*J134*L134,0)</f>
        <v>99528</v>
      </c>
      <c r="L134" s="92">
        <v>1.9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</row>
    <row r="135" spans="1:90" ht="20.25" customHeight="1" x14ac:dyDescent="0.25">
      <c r="A135" s="12">
        <v>109</v>
      </c>
      <c r="B135" s="104"/>
      <c r="C135" s="104"/>
      <c r="D135" s="104" t="s">
        <v>167</v>
      </c>
      <c r="E135" s="104"/>
      <c r="F135" s="15">
        <v>6</v>
      </c>
      <c r="G135" s="15"/>
      <c r="H135" s="111">
        <v>1</v>
      </c>
      <c r="I135" s="24">
        <v>17697</v>
      </c>
      <c r="J135" s="54">
        <v>2.96</v>
      </c>
      <c r="K135" s="6">
        <f>ROUND(I135*J135*L135,0)</f>
        <v>99528</v>
      </c>
      <c r="L135" s="92">
        <v>1.9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</row>
    <row r="136" spans="1:90" ht="20.25" customHeight="1" x14ac:dyDescent="0.25">
      <c r="A136" s="12">
        <v>110</v>
      </c>
      <c r="B136" s="104"/>
      <c r="C136" s="104"/>
      <c r="D136" s="104" t="s">
        <v>167</v>
      </c>
      <c r="E136" s="104"/>
      <c r="F136" s="15">
        <v>6</v>
      </c>
      <c r="G136" s="15"/>
      <c r="H136" s="105">
        <v>1</v>
      </c>
      <c r="I136" s="24">
        <v>17697</v>
      </c>
      <c r="J136" s="54">
        <v>2.96</v>
      </c>
      <c r="K136" s="6">
        <f>ROUND(I136*J136*L136,0)</f>
        <v>99528</v>
      </c>
      <c r="L136" s="92">
        <v>1.9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</row>
    <row r="137" spans="1:90" ht="20.25" customHeight="1" x14ac:dyDescent="0.25">
      <c r="A137" s="12">
        <v>111</v>
      </c>
      <c r="B137" s="104"/>
      <c r="C137" s="104"/>
      <c r="D137" s="104" t="s">
        <v>167</v>
      </c>
      <c r="E137" s="104"/>
      <c r="F137" s="15">
        <v>6</v>
      </c>
      <c r="G137" s="15"/>
      <c r="H137" s="105">
        <v>1</v>
      </c>
      <c r="I137" s="24">
        <v>17697</v>
      </c>
      <c r="J137" s="54">
        <v>2.96</v>
      </c>
      <c r="K137" s="6">
        <f>ROUND(I137*J137*L137,0)</f>
        <v>99528</v>
      </c>
      <c r="L137" s="92">
        <v>1.9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</row>
    <row r="138" spans="1:90" ht="20.25" customHeight="1" x14ac:dyDescent="0.25">
      <c r="A138" s="12">
        <v>112</v>
      </c>
      <c r="B138" s="104"/>
      <c r="C138" s="104"/>
      <c r="D138" s="104" t="s">
        <v>167</v>
      </c>
      <c r="E138" s="104"/>
      <c r="F138" s="15">
        <v>6</v>
      </c>
      <c r="G138" s="15"/>
      <c r="H138" s="105">
        <v>2</v>
      </c>
      <c r="I138" s="24">
        <v>17697</v>
      </c>
      <c r="J138" s="54">
        <v>2.96</v>
      </c>
      <c r="K138" s="6">
        <f>ROUND(I138*J138*L138,0)</f>
        <v>99528</v>
      </c>
      <c r="L138" s="92">
        <v>1.9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</row>
    <row r="139" spans="1:90" ht="20.25" customHeight="1" x14ac:dyDescent="0.25">
      <c r="A139" s="12">
        <v>113</v>
      </c>
      <c r="B139" s="104"/>
      <c r="C139" s="104"/>
      <c r="D139" s="104" t="s">
        <v>167</v>
      </c>
      <c r="E139" s="104"/>
      <c r="F139" s="15">
        <v>6</v>
      </c>
      <c r="G139" s="15"/>
      <c r="H139" s="105">
        <v>1</v>
      </c>
      <c r="I139" s="24">
        <v>17697</v>
      </c>
      <c r="J139" s="54">
        <v>2.96</v>
      </c>
      <c r="K139" s="6">
        <f>ROUND(I139*J139*L139,0)</f>
        <v>99528</v>
      </c>
      <c r="L139" s="92">
        <v>1.9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</row>
    <row r="140" spans="1:90" ht="20.25" customHeight="1" x14ac:dyDescent="0.25">
      <c r="A140" s="12">
        <v>114</v>
      </c>
      <c r="B140" s="104"/>
      <c r="C140" s="104"/>
      <c r="D140" s="104" t="s">
        <v>167</v>
      </c>
      <c r="E140" s="104"/>
      <c r="F140" s="15">
        <v>6</v>
      </c>
      <c r="G140" s="15"/>
      <c r="H140" s="105">
        <v>1</v>
      </c>
      <c r="I140" s="24">
        <v>17697</v>
      </c>
      <c r="J140" s="54">
        <v>2.96</v>
      </c>
      <c r="K140" s="6">
        <f>ROUND(I140*J140*L140,0)</f>
        <v>99528</v>
      </c>
      <c r="L140" s="92">
        <v>1.9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</row>
    <row r="141" spans="1:90" ht="20.25" customHeight="1" x14ac:dyDescent="0.25">
      <c r="A141" s="12">
        <v>115</v>
      </c>
      <c r="B141" s="104"/>
      <c r="C141" s="104"/>
      <c r="D141" s="104" t="s">
        <v>167</v>
      </c>
      <c r="E141" s="104"/>
      <c r="F141" s="15">
        <v>6</v>
      </c>
      <c r="G141" s="15"/>
      <c r="H141" s="105">
        <v>1</v>
      </c>
      <c r="I141" s="24">
        <v>17697</v>
      </c>
      <c r="J141" s="54">
        <v>2.96</v>
      </c>
      <c r="K141" s="6">
        <f>ROUND(I141*J141*L141,0)</f>
        <v>99528</v>
      </c>
      <c r="L141" s="92">
        <v>1.9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</row>
    <row r="142" spans="1:90" ht="20.25" customHeight="1" x14ac:dyDescent="0.25">
      <c r="A142" s="12">
        <v>116</v>
      </c>
      <c r="B142" s="104"/>
      <c r="C142" s="104"/>
      <c r="D142" s="104" t="s">
        <v>167</v>
      </c>
      <c r="E142" s="104"/>
      <c r="F142" s="15">
        <v>6</v>
      </c>
      <c r="G142" s="15"/>
      <c r="H142" s="105">
        <v>1</v>
      </c>
      <c r="I142" s="24">
        <v>17697</v>
      </c>
      <c r="J142" s="54">
        <v>2.96</v>
      </c>
      <c r="K142" s="6">
        <f>ROUND(I142*J142*L142,0)</f>
        <v>99528</v>
      </c>
      <c r="L142" s="92">
        <v>1.9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</row>
    <row r="143" spans="1:90" ht="20.25" customHeight="1" x14ac:dyDescent="0.25">
      <c r="A143" s="12">
        <v>117</v>
      </c>
      <c r="B143" s="104"/>
      <c r="C143" s="104"/>
      <c r="D143" s="104" t="s">
        <v>167</v>
      </c>
      <c r="E143" s="104"/>
      <c r="F143" s="15">
        <v>6</v>
      </c>
      <c r="G143" s="15"/>
      <c r="H143" s="105">
        <v>1</v>
      </c>
      <c r="I143" s="24">
        <v>17697</v>
      </c>
      <c r="J143" s="54">
        <v>2.96</v>
      </c>
      <c r="K143" s="6">
        <f>ROUND(I143*J143*L143,0)</f>
        <v>99528</v>
      </c>
      <c r="L143" s="92">
        <v>1.9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</row>
    <row r="144" spans="1:90" ht="20.25" customHeight="1" x14ac:dyDescent="0.25">
      <c r="A144" s="12">
        <v>118</v>
      </c>
      <c r="B144" s="104"/>
      <c r="C144" s="104"/>
      <c r="D144" s="104" t="s">
        <v>167</v>
      </c>
      <c r="E144" s="104"/>
      <c r="F144" s="15">
        <v>6</v>
      </c>
      <c r="G144" s="15"/>
      <c r="H144" s="105">
        <v>2</v>
      </c>
      <c r="I144" s="24">
        <v>17697</v>
      </c>
      <c r="J144" s="54">
        <v>2.96</v>
      </c>
      <c r="K144" s="6">
        <f>ROUND(I144*J144*L144,0)</f>
        <v>99528</v>
      </c>
      <c r="L144" s="92">
        <v>1.9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</row>
    <row r="145" spans="1:90" ht="20.25" customHeight="1" x14ac:dyDescent="0.25">
      <c r="A145" s="12">
        <v>119</v>
      </c>
      <c r="B145" s="104"/>
      <c r="C145" s="104"/>
      <c r="D145" s="104" t="s">
        <v>167</v>
      </c>
      <c r="E145" s="104"/>
      <c r="F145" s="15">
        <v>6</v>
      </c>
      <c r="G145" s="15"/>
      <c r="H145" s="105">
        <v>1</v>
      </c>
      <c r="I145" s="24">
        <v>17697</v>
      </c>
      <c r="J145" s="54">
        <v>2.96</v>
      </c>
      <c r="K145" s="6">
        <f>ROUND(I145*J145*L145,0)</f>
        <v>99528</v>
      </c>
      <c r="L145" s="92">
        <v>1.9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</row>
    <row r="146" spans="1:90" ht="20.25" customHeight="1" x14ac:dyDescent="0.25">
      <c r="A146" s="12">
        <v>119</v>
      </c>
      <c r="B146" s="104"/>
      <c r="C146" s="104"/>
      <c r="D146" s="104" t="s">
        <v>167</v>
      </c>
      <c r="E146" s="104"/>
      <c r="F146" s="15">
        <v>6</v>
      </c>
      <c r="G146" s="15"/>
      <c r="H146" s="110">
        <v>1</v>
      </c>
      <c r="I146" s="24">
        <v>17697</v>
      </c>
      <c r="J146" s="54">
        <v>2.96</v>
      </c>
      <c r="K146" s="6">
        <f>ROUND(I146*J146*L146,0)</f>
        <v>99528</v>
      </c>
      <c r="L146" s="92">
        <v>1.9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</row>
    <row r="147" spans="1:90" ht="20.25" customHeight="1" x14ac:dyDescent="0.25">
      <c r="A147" s="12">
        <v>119</v>
      </c>
      <c r="B147" s="104"/>
      <c r="C147" s="104"/>
      <c r="D147" s="104" t="s">
        <v>167</v>
      </c>
      <c r="E147" s="104"/>
      <c r="F147" s="15">
        <v>6</v>
      </c>
      <c r="G147" s="15"/>
      <c r="H147" s="110">
        <v>1</v>
      </c>
      <c r="I147" s="24">
        <v>17697</v>
      </c>
      <c r="J147" s="54">
        <v>2.96</v>
      </c>
      <c r="K147" s="6">
        <f>ROUND(I147*J147*L147,0)</f>
        <v>99528</v>
      </c>
      <c r="L147" s="92">
        <v>1.9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</row>
    <row r="148" spans="1:90" ht="20.25" customHeight="1" x14ac:dyDescent="0.25">
      <c r="A148" s="12">
        <v>119</v>
      </c>
      <c r="B148" s="104"/>
      <c r="C148" s="104"/>
      <c r="D148" s="104" t="s">
        <v>167</v>
      </c>
      <c r="E148" s="104"/>
      <c r="F148" s="15">
        <v>6</v>
      </c>
      <c r="G148" s="15"/>
      <c r="H148" s="110">
        <v>1</v>
      </c>
      <c r="I148" s="24">
        <v>17697</v>
      </c>
      <c r="J148" s="54">
        <v>2.96</v>
      </c>
      <c r="K148" s="6">
        <f>ROUND(I148*J148*L148,0)</f>
        <v>99528</v>
      </c>
      <c r="L148" s="92">
        <v>1.9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</row>
    <row r="149" spans="1:90" ht="20.25" customHeight="1" x14ac:dyDescent="0.25">
      <c r="A149" s="12">
        <v>119</v>
      </c>
      <c r="B149" s="104"/>
      <c r="C149" s="104"/>
      <c r="D149" s="104" t="s">
        <v>167</v>
      </c>
      <c r="E149" s="104"/>
      <c r="F149" s="15">
        <v>6</v>
      </c>
      <c r="G149" s="15"/>
      <c r="H149" s="110">
        <v>1</v>
      </c>
      <c r="I149" s="24">
        <v>17697</v>
      </c>
      <c r="J149" s="54">
        <v>2.96</v>
      </c>
      <c r="K149" s="6">
        <f>ROUND(I149*J149*L149,0)</f>
        <v>99528</v>
      </c>
      <c r="L149" s="92">
        <v>1.9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</row>
    <row r="150" spans="1:90" ht="20.25" customHeight="1" x14ac:dyDescent="0.25">
      <c r="A150" s="12">
        <v>119</v>
      </c>
      <c r="B150" s="104"/>
      <c r="C150" s="104"/>
      <c r="D150" s="104" t="s">
        <v>167</v>
      </c>
      <c r="E150" s="104"/>
      <c r="F150" s="15">
        <v>6</v>
      </c>
      <c r="G150" s="15"/>
      <c r="H150" s="109">
        <v>1</v>
      </c>
      <c r="I150" s="24">
        <v>17697</v>
      </c>
      <c r="J150" s="54">
        <v>2.96</v>
      </c>
      <c r="K150" s="6">
        <f>ROUND(I150*J150*L150,0)</f>
        <v>99528</v>
      </c>
      <c r="L150" s="92">
        <v>1.9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</row>
    <row r="151" spans="1:90" ht="20.25" customHeight="1" x14ac:dyDescent="0.25">
      <c r="A151" s="12">
        <v>119</v>
      </c>
      <c r="B151" s="104"/>
      <c r="C151" s="104"/>
      <c r="D151" s="104" t="s">
        <v>167</v>
      </c>
      <c r="E151" s="104"/>
      <c r="F151" s="15">
        <v>6</v>
      </c>
      <c r="G151" s="15"/>
      <c r="H151" s="110">
        <v>1</v>
      </c>
      <c r="I151" s="24">
        <v>17697</v>
      </c>
      <c r="J151" s="54">
        <v>2.96</v>
      </c>
      <c r="K151" s="6">
        <f>ROUND(I151*J151*L151,0)</f>
        <v>99528</v>
      </c>
      <c r="L151" s="92">
        <v>1.9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</row>
    <row r="152" spans="1:90" ht="20.25" customHeight="1" x14ac:dyDescent="0.25">
      <c r="A152" s="12">
        <v>119</v>
      </c>
      <c r="B152" s="104"/>
      <c r="C152" s="104"/>
      <c r="D152" s="104" t="s">
        <v>167</v>
      </c>
      <c r="E152" s="104"/>
      <c r="F152" s="15">
        <v>6</v>
      </c>
      <c r="G152" s="15"/>
      <c r="H152" s="110">
        <v>2</v>
      </c>
      <c r="I152" s="24">
        <v>17697</v>
      </c>
      <c r="J152" s="54">
        <v>2.96</v>
      </c>
      <c r="K152" s="6">
        <f>ROUND(I152*J152*L152,0)</f>
        <v>99528</v>
      </c>
      <c r="L152" s="92">
        <v>1.9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</row>
    <row r="153" spans="1:90" ht="20.25" customHeight="1" x14ac:dyDescent="0.25">
      <c r="A153" s="12">
        <v>119</v>
      </c>
      <c r="B153" s="104"/>
      <c r="C153" s="104"/>
      <c r="D153" s="104" t="s">
        <v>167</v>
      </c>
      <c r="E153" s="104"/>
      <c r="F153" s="15">
        <v>6</v>
      </c>
      <c r="G153" s="15"/>
      <c r="H153" s="110">
        <v>1</v>
      </c>
      <c r="I153" s="24">
        <v>17697</v>
      </c>
      <c r="J153" s="54">
        <v>2.96</v>
      </c>
      <c r="K153" s="6">
        <f>ROUND(I153*J153*L153,0)</f>
        <v>99528</v>
      </c>
      <c r="L153" s="92">
        <v>1.9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</row>
    <row r="154" spans="1:90" ht="20.25" customHeight="1" x14ac:dyDescent="0.25">
      <c r="A154" s="12">
        <v>119</v>
      </c>
      <c r="B154" s="104"/>
      <c r="C154" s="104"/>
      <c r="D154" s="104" t="s">
        <v>167</v>
      </c>
      <c r="E154" s="104"/>
      <c r="F154" s="15">
        <v>6</v>
      </c>
      <c r="G154" s="15"/>
      <c r="H154" s="110">
        <v>1</v>
      </c>
      <c r="I154" s="24">
        <v>17697</v>
      </c>
      <c r="J154" s="54">
        <v>2.96</v>
      </c>
      <c r="K154" s="6">
        <f>ROUND(I154*J154*L154,0)</f>
        <v>99528</v>
      </c>
      <c r="L154" s="92">
        <v>1.9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</row>
    <row r="155" spans="1:90" ht="20.25" customHeight="1" x14ac:dyDescent="0.25">
      <c r="A155" s="12">
        <v>119</v>
      </c>
      <c r="B155" s="104"/>
      <c r="C155" s="104"/>
      <c r="D155" s="104" t="s">
        <v>167</v>
      </c>
      <c r="E155" s="104"/>
      <c r="F155" s="15">
        <v>6</v>
      </c>
      <c r="G155" s="15"/>
      <c r="H155" s="109">
        <v>2</v>
      </c>
      <c r="I155" s="24">
        <v>17697</v>
      </c>
      <c r="J155" s="54">
        <v>2.96</v>
      </c>
      <c r="K155" s="6">
        <f>ROUND(I155*J155*L155,0)</f>
        <v>99528</v>
      </c>
      <c r="L155" s="92">
        <v>1.9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</row>
    <row r="156" spans="1:90" ht="20.25" customHeight="1" x14ac:dyDescent="0.25">
      <c r="A156" s="12">
        <v>119</v>
      </c>
      <c r="B156" s="104"/>
      <c r="C156" s="104"/>
      <c r="D156" s="104" t="s">
        <v>167</v>
      </c>
      <c r="E156" s="104"/>
      <c r="F156" s="15">
        <v>6</v>
      </c>
      <c r="G156" s="15"/>
      <c r="H156" s="110">
        <v>1</v>
      </c>
      <c r="I156" s="24">
        <v>17697</v>
      </c>
      <c r="J156" s="54">
        <v>2.96</v>
      </c>
      <c r="K156" s="6">
        <f>ROUND(I156*J156*L156,0)</f>
        <v>99528</v>
      </c>
      <c r="L156" s="92">
        <v>1.9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</row>
    <row r="157" spans="1:90" ht="20.25" customHeight="1" x14ac:dyDescent="0.25">
      <c r="A157" s="12">
        <v>120</v>
      </c>
      <c r="B157" s="104"/>
      <c r="C157" s="104"/>
      <c r="D157" s="104" t="s">
        <v>167</v>
      </c>
      <c r="E157" s="104"/>
      <c r="F157" s="15">
        <v>6</v>
      </c>
      <c r="G157" s="15"/>
      <c r="H157" s="109">
        <v>1</v>
      </c>
      <c r="I157" s="24">
        <v>17697</v>
      </c>
      <c r="J157" s="54">
        <v>2.96</v>
      </c>
      <c r="K157" s="6">
        <f>ROUND(I157*J157*L157,0)</f>
        <v>99528</v>
      </c>
      <c r="L157" s="92">
        <v>1.9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</row>
    <row r="158" spans="1:90" ht="20.25" customHeight="1" x14ac:dyDescent="0.25">
      <c r="A158" s="12">
        <v>121</v>
      </c>
      <c r="B158" s="104"/>
      <c r="C158" s="104"/>
      <c r="D158" s="104" t="s">
        <v>167</v>
      </c>
      <c r="E158" s="104"/>
      <c r="F158" s="15">
        <v>6</v>
      </c>
      <c r="G158" s="15"/>
      <c r="H158" s="105">
        <v>2</v>
      </c>
      <c r="I158" s="24">
        <v>17697</v>
      </c>
      <c r="J158" s="54">
        <v>2.96</v>
      </c>
      <c r="K158" s="6">
        <f>ROUND(I158*J158*L158,0)</f>
        <v>99528</v>
      </c>
      <c r="L158" s="92">
        <v>1.9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</row>
    <row r="159" spans="1:90" ht="20.25" customHeight="1" x14ac:dyDescent="0.25">
      <c r="A159" s="12">
        <v>122</v>
      </c>
      <c r="B159" s="104"/>
      <c r="C159" s="104"/>
      <c r="D159" s="104" t="s">
        <v>167</v>
      </c>
      <c r="E159" s="104"/>
      <c r="F159" s="15">
        <v>6</v>
      </c>
      <c r="G159" s="15"/>
      <c r="H159" s="105">
        <v>2</v>
      </c>
      <c r="I159" s="24">
        <v>17697</v>
      </c>
      <c r="J159" s="54">
        <v>2.96</v>
      </c>
      <c r="K159" s="6">
        <f>ROUND(I159*J159*L159,0)</f>
        <v>99528</v>
      </c>
      <c r="L159" s="92">
        <v>1.9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</row>
    <row r="160" spans="1:90" ht="20.25" customHeight="1" x14ac:dyDescent="0.25">
      <c r="A160" s="12">
        <v>123</v>
      </c>
      <c r="B160" s="104"/>
      <c r="C160" s="104"/>
      <c r="D160" s="104" t="s">
        <v>167</v>
      </c>
      <c r="E160" s="104"/>
      <c r="F160" s="15">
        <v>6</v>
      </c>
      <c r="G160" s="15"/>
      <c r="H160" s="105">
        <v>1</v>
      </c>
      <c r="I160" s="24">
        <v>17697</v>
      </c>
      <c r="J160" s="54">
        <v>2.96</v>
      </c>
      <c r="K160" s="6">
        <f>ROUND(I160*J160*L160,0)</f>
        <v>99528</v>
      </c>
      <c r="L160" s="92">
        <v>1.9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</row>
    <row r="161" spans="1:90" ht="20.25" customHeight="1" x14ac:dyDescent="0.25">
      <c r="A161" s="12">
        <v>124</v>
      </c>
      <c r="B161" s="104"/>
      <c r="C161" s="104"/>
      <c r="D161" s="104" t="s">
        <v>167</v>
      </c>
      <c r="E161" s="104"/>
      <c r="F161" s="15">
        <v>6</v>
      </c>
      <c r="G161" s="15"/>
      <c r="H161" s="105">
        <v>1</v>
      </c>
      <c r="I161" s="24">
        <v>17697</v>
      </c>
      <c r="J161" s="54">
        <v>2.96</v>
      </c>
      <c r="K161" s="6">
        <f>ROUND(I161*J161*L161,0)</f>
        <v>99528</v>
      </c>
      <c r="L161" s="92">
        <v>1.9</v>
      </c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</row>
    <row r="162" spans="1:90" ht="20.25" customHeight="1" x14ac:dyDescent="0.25">
      <c r="A162" s="12">
        <v>125</v>
      </c>
      <c r="B162" s="104"/>
      <c r="C162" s="104"/>
      <c r="D162" s="104" t="s">
        <v>167</v>
      </c>
      <c r="E162" s="104"/>
      <c r="F162" s="15">
        <v>6</v>
      </c>
      <c r="G162" s="15"/>
      <c r="H162" s="105">
        <v>1</v>
      </c>
      <c r="I162" s="24">
        <v>17697</v>
      </c>
      <c r="J162" s="54">
        <v>2.96</v>
      </c>
      <c r="K162" s="6">
        <f>ROUND(I162*J162*L162,0)</f>
        <v>99528</v>
      </c>
      <c r="L162" s="92">
        <v>1.9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</row>
    <row r="163" spans="1:90" ht="20.25" customHeight="1" x14ac:dyDescent="0.25">
      <c r="A163" s="12">
        <v>126</v>
      </c>
      <c r="B163" s="104"/>
      <c r="C163" s="104"/>
      <c r="D163" s="104" t="s">
        <v>167</v>
      </c>
      <c r="E163" s="104"/>
      <c r="F163" s="15">
        <v>6</v>
      </c>
      <c r="G163" s="15"/>
      <c r="H163" s="105">
        <v>2</v>
      </c>
      <c r="I163" s="24">
        <v>17697</v>
      </c>
      <c r="J163" s="54">
        <v>2.96</v>
      </c>
      <c r="K163" s="6">
        <f>ROUND(I163*J163*L163,0)</f>
        <v>89575</v>
      </c>
      <c r="L163" s="92">
        <v>1.71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</row>
    <row r="164" spans="1:90" ht="20.25" customHeight="1" x14ac:dyDescent="0.25">
      <c r="A164" s="12">
        <v>127</v>
      </c>
      <c r="B164" s="104"/>
      <c r="C164" s="104"/>
      <c r="D164" s="104" t="s">
        <v>167</v>
      </c>
      <c r="E164" s="104"/>
      <c r="F164" s="15">
        <v>6</v>
      </c>
      <c r="G164" s="15"/>
      <c r="H164" s="105">
        <v>1</v>
      </c>
      <c r="I164" s="24">
        <v>17697</v>
      </c>
      <c r="J164" s="54">
        <v>2.96</v>
      </c>
      <c r="K164" s="6">
        <f>ROUND(I164*J164*L164,0)</f>
        <v>89575</v>
      </c>
      <c r="L164" s="92">
        <v>1.71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</row>
    <row r="165" spans="1:90" ht="20.25" customHeight="1" x14ac:dyDescent="0.25">
      <c r="A165" s="12">
        <v>128</v>
      </c>
      <c r="B165" s="104"/>
      <c r="C165" s="104"/>
      <c r="D165" s="104" t="s">
        <v>167</v>
      </c>
      <c r="E165" s="104"/>
      <c r="F165" s="15">
        <v>6</v>
      </c>
      <c r="G165" s="15"/>
      <c r="H165" s="105">
        <v>2</v>
      </c>
      <c r="I165" s="24">
        <v>17697</v>
      </c>
      <c r="J165" s="54">
        <v>2.96</v>
      </c>
      <c r="K165" s="6">
        <f>ROUND(I165*J165*L165,0)</f>
        <v>89575</v>
      </c>
      <c r="L165" s="92">
        <v>1.71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</row>
    <row r="166" spans="1:90" ht="20.25" customHeight="1" x14ac:dyDescent="0.25">
      <c r="A166" s="12">
        <v>131</v>
      </c>
      <c r="B166" s="104"/>
      <c r="C166" s="104"/>
      <c r="D166" s="104" t="s">
        <v>167</v>
      </c>
      <c r="E166" s="104"/>
      <c r="F166" s="15">
        <v>6</v>
      </c>
      <c r="G166" s="15"/>
      <c r="H166" s="91">
        <v>2</v>
      </c>
      <c r="I166" s="24">
        <v>17697</v>
      </c>
      <c r="J166" s="54">
        <v>2.96</v>
      </c>
      <c r="K166" s="6">
        <f>ROUND(I166*J166*L166,0)</f>
        <v>89575</v>
      </c>
      <c r="L166" s="92">
        <v>1.71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</row>
    <row r="167" spans="1:90" ht="20.25" customHeight="1" x14ac:dyDescent="0.25">
      <c r="A167" s="12">
        <v>132</v>
      </c>
      <c r="B167" s="104"/>
      <c r="C167" s="104"/>
      <c r="D167" s="104" t="s">
        <v>167</v>
      </c>
      <c r="E167" s="104"/>
      <c r="F167" s="15">
        <v>6</v>
      </c>
      <c r="G167" s="15"/>
      <c r="H167" s="91">
        <v>1</v>
      </c>
      <c r="I167" s="24">
        <v>17697</v>
      </c>
      <c r="J167" s="54">
        <v>2.96</v>
      </c>
      <c r="K167" s="6">
        <f>ROUND(I167*J167*L167,0)</f>
        <v>89575</v>
      </c>
      <c r="L167" s="92">
        <v>1.71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</row>
    <row r="168" spans="1:90" ht="20.25" customHeight="1" x14ac:dyDescent="0.25">
      <c r="A168" s="12">
        <v>133</v>
      </c>
      <c r="B168" s="104"/>
      <c r="C168" s="104"/>
      <c r="D168" s="104" t="s">
        <v>167</v>
      </c>
      <c r="E168" s="104"/>
      <c r="F168" s="15">
        <v>6</v>
      </c>
      <c r="G168" s="15"/>
      <c r="H168" s="91">
        <v>1</v>
      </c>
      <c r="I168" s="24">
        <v>17697</v>
      </c>
      <c r="J168" s="54">
        <v>2.96</v>
      </c>
      <c r="K168" s="6">
        <f>ROUND(I168*J168*L168,0)</f>
        <v>89575</v>
      </c>
      <c r="L168" s="92">
        <v>1.71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</row>
    <row r="169" spans="1:90" ht="20.25" customHeight="1" x14ac:dyDescent="0.25">
      <c r="A169" s="12">
        <v>134</v>
      </c>
      <c r="B169" s="104"/>
      <c r="C169" s="104"/>
      <c r="D169" s="104" t="s">
        <v>167</v>
      </c>
      <c r="E169" s="104"/>
      <c r="F169" s="15">
        <v>6</v>
      </c>
      <c r="G169" s="15"/>
      <c r="H169" s="91">
        <v>1</v>
      </c>
      <c r="I169" s="24">
        <v>17697</v>
      </c>
      <c r="J169" s="54">
        <v>2.96</v>
      </c>
      <c r="K169" s="6">
        <f>ROUND(I169*J169*L169,0)</f>
        <v>89575</v>
      </c>
      <c r="L169" s="92">
        <v>1.71</v>
      </c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</row>
    <row r="170" spans="1:90" ht="20.25" customHeight="1" x14ac:dyDescent="0.25">
      <c r="A170" s="12">
        <v>135</v>
      </c>
      <c r="B170" s="104"/>
      <c r="C170" s="104"/>
      <c r="D170" s="104" t="s">
        <v>167</v>
      </c>
      <c r="E170" s="104"/>
      <c r="F170" s="15">
        <v>6</v>
      </c>
      <c r="G170" s="15"/>
      <c r="H170" s="91">
        <v>1</v>
      </c>
      <c r="I170" s="24">
        <v>17697</v>
      </c>
      <c r="J170" s="54">
        <v>2.96</v>
      </c>
      <c r="K170" s="6">
        <f>ROUND(I170*J170*L170,0)</f>
        <v>89575</v>
      </c>
      <c r="L170" s="92">
        <v>1.71</v>
      </c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</row>
    <row r="171" spans="1:90" ht="20.25" customHeight="1" x14ac:dyDescent="0.25">
      <c r="A171" s="12">
        <v>136</v>
      </c>
      <c r="B171" s="104"/>
      <c r="C171" s="104"/>
      <c r="D171" s="104" t="s">
        <v>167</v>
      </c>
      <c r="E171" s="104"/>
      <c r="F171" s="15">
        <v>6</v>
      </c>
      <c r="G171" s="15"/>
      <c r="H171" s="91">
        <v>1</v>
      </c>
      <c r="I171" s="24">
        <v>17697</v>
      </c>
      <c r="J171" s="54">
        <v>2.96</v>
      </c>
      <c r="K171" s="6">
        <f>ROUND(I171*J171*L171,0)</f>
        <v>89575</v>
      </c>
      <c r="L171" s="92">
        <v>1.71</v>
      </c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</row>
    <row r="172" spans="1:90" ht="20.25" customHeight="1" x14ac:dyDescent="0.25">
      <c r="A172" s="12">
        <v>137</v>
      </c>
      <c r="B172" s="104"/>
      <c r="C172" s="104"/>
      <c r="D172" s="104" t="s">
        <v>167</v>
      </c>
      <c r="E172" s="104"/>
      <c r="F172" s="15">
        <v>6</v>
      </c>
      <c r="G172" s="15"/>
      <c r="H172" s="91">
        <v>1</v>
      </c>
      <c r="I172" s="24">
        <v>17697</v>
      </c>
      <c r="J172" s="54">
        <v>2.96</v>
      </c>
      <c r="K172" s="6">
        <f>ROUND(I172*J172*L172,0)</f>
        <v>89575</v>
      </c>
      <c r="L172" s="92">
        <v>1.71</v>
      </c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</row>
    <row r="173" spans="1:90" ht="20.25" customHeight="1" x14ac:dyDescent="0.25">
      <c r="A173" s="12">
        <v>138</v>
      </c>
      <c r="B173" s="104"/>
      <c r="C173" s="104"/>
      <c r="D173" s="104" t="s">
        <v>167</v>
      </c>
      <c r="E173" s="104"/>
      <c r="F173" s="15">
        <v>6</v>
      </c>
      <c r="G173" s="15"/>
      <c r="H173" s="91">
        <v>1</v>
      </c>
      <c r="I173" s="24">
        <v>17697</v>
      </c>
      <c r="J173" s="54">
        <v>2.96</v>
      </c>
      <c r="K173" s="6">
        <f>ROUND(I173*J173*L173,0)</f>
        <v>89575</v>
      </c>
      <c r="L173" s="92">
        <v>1.71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</row>
    <row r="174" spans="1:90" ht="20.25" customHeight="1" x14ac:dyDescent="0.25">
      <c r="A174" s="12">
        <v>139</v>
      </c>
      <c r="B174" s="104"/>
      <c r="C174" s="104"/>
      <c r="D174" s="104" t="s">
        <v>167</v>
      </c>
      <c r="E174" s="104"/>
      <c r="F174" s="15">
        <v>6</v>
      </c>
      <c r="G174" s="15"/>
      <c r="H174" s="105">
        <v>1</v>
      </c>
      <c r="I174" s="24">
        <v>17697</v>
      </c>
      <c r="J174" s="54">
        <v>2.96</v>
      </c>
      <c r="K174" s="6">
        <f>ROUND(I174*J174*L174,0)</f>
        <v>89575</v>
      </c>
      <c r="L174" s="92">
        <v>1.71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</row>
    <row r="175" spans="1:90" ht="20.25" customHeight="1" x14ac:dyDescent="0.25">
      <c r="A175" s="12">
        <v>139</v>
      </c>
      <c r="B175" s="104"/>
      <c r="C175" s="104"/>
      <c r="D175" s="104" t="s">
        <v>167</v>
      </c>
      <c r="E175" s="104"/>
      <c r="F175" s="15">
        <v>6</v>
      </c>
      <c r="G175" s="15"/>
      <c r="H175" s="105">
        <v>1</v>
      </c>
      <c r="I175" s="24">
        <v>17697</v>
      </c>
      <c r="J175" s="54">
        <v>2.96</v>
      </c>
      <c r="K175" s="6">
        <f>ROUND(I175*J175*L175,0)</f>
        <v>89575</v>
      </c>
      <c r="L175" s="92">
        <v>1.71</v>
      </c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</row>
    <row r="176" spans="1:90" ht="20.25" customHeight="1" x14ac:dyDescent="0.25">
      <c r="A176" s="12">
        <v>139</v>
      </c>
      <c r="B176" s="104"/>
      <c r="C176" s="104"/>
      <c r="D176" s="104" t="s">
        <v>167</v>
      </c>
      <c r="E176" s="104"/>
      <c r="F176" s="15">
        <v>6</v>
      </c>
      <c r="G176" s="15"/>
      <c r="H176" s="105">
        <v>1</v>
      </c>
      <c r="I176" s="24">
        <v>17697</v>
      </c>
      <c r="J176" s="54">
        <v>2.96</v>
      </c>
      <c r="K176" s="6">
        <f>ROUND(I176*J176*L176,0)</f>
        <v>89575</v>
      </c>
      <c r="L176" s="92">
        <v>1.71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</row>
    <row r="177" spans="1:90" ht="20.25" customHeight="1" x14ac:dyDescent="0.25">
      <c r="A177" s="12">
        <v>139</v>
      </c>
      <c r="B177" s="104"/>
      <c r="C177" s="104"/>
      <c r="D177" s="104" t="s">
        <v>167</v>
      </c>
      <c r="E177" s="104"/>
      <c r="F177" s="15">
        <v>6</v>
      </c>
      <c r="G177" s="15"/>
      <c r="H177" s="105">
        <v>1</v>
      </c>
      <c r="I177" s="24">
        <v>17697</v>
      </c>
      <c r="J177" s="54">
        <v>2.96</v>
      </c>
      <c r="K177" s="6">
        <f>ROUND(I177*J177*L177,0)</f>
        <v>89575</v>
      </c>
      <c r="L177" s="92">
        <v>1.71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</row>
    <row r="178" spans="1:90" ht="20.25" customHeight="1" x14ac:dyDescent="0.25">
      <c r="A178" s="12">
        <v>139</v>
      </c>
      <c r="B178" s="104"/>
      <c r="C178" s="104"/>
      <c r="D178" s="104" t="s">
        <v>167</v>
      </c>
      <c r="E178" s="104"/>
      <c r="F178" s="15">
        <v>6</v>
      </c>
      <c r="G178" s="15"/>
      <c r="H178" s="91">
        <v>1</v>
      </c>
      <c r="I178" s="24">
        <v>17697</v>
      </c>
      <c r="J178" s="54">
        <v>2.96</v>
      </c>
      <c r="K178" s="6">
        <f>ROUND(I178*J178*L178,0)</f>
        <v>89575</v>
      </c>
      <c r="L178" s="92">
        <v>1.71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</row>
    <row r="179" spans="1:90" ht="20.25" customHeight="1" x14ac:dyDescent="0.25">
      <c r="A179" s="12">
        <v>140</v>
      </c>
      <c r="B179" s="104"/>
      <c r="C179" s="104"/>
      <c r="D179" s="104" t="s">
        <v>167</v>
      </c>
      <c r="E179" s="104"/>
      <c r="F179" s="15">
        <v>6</v>
      </c>
      <c r="G179" s="15"/>
      <c r="H179" s="91">
        <v>1</v>
      </c>
      <c r="I179" s="24">
        <v>17697</v>
      </c>
      <c r="J179" s="54">
        <v>2.96</v>
      </c>
      <c r="K179" s="6">
        <f>ROUND(I179*J179*L179,0)</f>
        <v>89575</v>
      </c>
      <c r="L179" s="92">
        <v>1.71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</row>
    <row r="180" spans="1:90" ht="20.25" customHeight="1" x14ac:dyDescent="0.25">
      <c r="A180" s="12">
        <v>141</v>
      </c>
      <c r="B180" s="104"/>
      <c r="C180" s="104"/>
      <c r="D180" s="104" t="s">
        <v>167</v>
      </c>
      <c r="E180" s="104"/>
      <c r="F180" s="15">
        <v>6</v>
      </c>
      <c r="G180" s="15"/>
      <c r="H180" s="91">
        <v>2</v>
      </c>
      <c r="I180" s="24">
        <v>17697</v>
      </c>
      <c r="J180" s="54">
        <v>2.96</v>
      </c>
      <c r="K180" s="6">
        <f>ROUND(I180*J180*L180,0)</f>
        <v>89575</v>
      </c>
      <c r="L180" s="92">
        <v>1.71</v>
      </c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</row>
    <row r="181" spans="1:90" ht="20.25" customHeight="1" x14ac:dyDescent="0.25">
      <c r="A181" s="12">
        <v>142</v>
      </c>
      <c r="B181" s="104"/>
      <c r="C181" s="104"/>
      <c r="D181" s="104" t="s">
        <v>167</v>
      </c>
      <c r="E181" s="104"/>
      <c r="F181" s="15">
        <v>6</v>
      </c>
      <c r="G181" s="15"/>
      <c r="H181" s="91">
        <v>1</v>
      </c>
      <c r="I181" s="24">
        <v>17697</v>
      </c>
      <c r="J181" s="54">
        <v>2.96</v>
      </c>
      <c r="K181" s="6">
        <f>ROUND(I181*J181*L181,0)</f>
        <v>89575</v>
      </c>
      <c r="L181" s="92">
        <v>1.71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</row>
    <row r="182" spans="1:90" ht="20.25" customHeight="1" x14ac:dyDescent="0.25">
      <c r="A182" s="12">
        <v>143</v>
      </c>
      <c r="B182" s="104"/>
      <c r="C182" s="104"/>
      <c r="D182" s="104" t="s">
        <v>167</v>
      </c>
      <c r="E182" s="104"/>
      <c r="F182" s="15">
        <v>6</v>
      </c>
      <c r="G182" s="15"/>
      <c r="H182" s="91">
        <v>2</v>
      </c>
      <c r="I182" s="24">
        <v>17697</v>
      </c>
      <c r="J182" s="54">
        <v>2.96</v>
      </c>
      <c r="K182" s="6">
        <f>ROUND(I182*J182*L182,0)</f>
        <v>89575</v>
      </c>
      <c r="L182" s="92">
        <v>1.71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</row>
    <row r="183" spans="1:90" ht="20.25" customHeight="1" x14ac:dyDescent="0.25">
      <c r="A183" s="12">
        <v>144</v>
      </c>
      <c r="B183" s="104"/>
      <c r="C183" s="104"/>
      <c r="D183" s="104" t="s">
        <v>167</v>
      </c>
      <c r="E183" s="104"/>
      <c r="F183" s="15">
        <v>6</v>
      </c>
      <c r="G183" s="15"/>
      <c r="H183" s="91">
        <v>1</v>
      </c>
      <c r="I183" s="24">
        <v>17697</v>
      </c>
      <c r="J183" s="54">
        <v>2.96</v>
      </c>
      <c r="K183" s="6">
        <f>ROUND(I183*J183*L183,0)</f>
        <v>89575</v>
      </c>
      <c r="L183" s="92">
        <v>1.71</v>
      </c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</row>
    <row r="184" spans="1:90" ht="20.25" customHeight="1" x14ac:dyDescent="0.25">
      <c r="A184" s="12">
        <v>145</v>
      </c>
      <c r="B184" s="104"/>
      <c r="C184" s="104"/>
      <c r="D184" s="104" t="s">
        <v>167</v>
      </c>
      <c r="E184" s="104"/>
      <c r="F184" s="15">
        <v>6</v>
      </c>
      <c r="G184" s="15"/>
      <c r="H184" s="91">
        <v>2</v>
      </c>
      <c r="I184" s="24">
        <v>17697</v>
      </c>
      <c r="J184" s="54">
        <v>2.96</v>
      </c>
      <c r="K184" s="6">
        <f>ROUND(I184*J184*L184,0)</f>
        <v>89575</v>
      </c>
      <c r="L184" s="92">
        <v>1.71</v>
      </c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</row>
    <row r="185" spans="1:90" ht="20.25" customHeight="1" x14ac:dyDescent="0.25">
      <c r="A185" s="12">
        <v>146</v>
      </c>
      <c r="B185" s="104"/>
      <c r="C185" s="104"/>
      <c r="D185" s="104" t="s">
        <v>167</v>
      </c>
      <c r="E185" s="104"/>
      <c r="F185" s="15">
        <v>6</v>
      </c>
      <c r="G185" s="15"/>
      <c r="H185" s="91">
        <v>1</v>
      </c>
      <c r="I185" s="24">
        <v>17697</v>
      </c>
      <c r="J185" s="54">
        <v>2.96</v>
      </c>
      <c r="K185" s="6">
        <f>ROUND(I185*J185*L185,0)</f>
        <v>89575</v>
      </c>
      <c r="L185" s="92">
        <v>1.71</v>
      </c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</row>
    <row r="186" spans="1:90" ht="20.25" customHeight="1" x14ac:dyDescent="0.25">
      <c r="A186" s="12">
        <v>147</v>
      </c>
      <c r="B186" s="104"/>
      <c r="C186" s="104"/>
      <c r="D186" s="104" t="s">
        <v>167</v>
      </c>
      <c r="E186" s="104"/>
      <c r="F186" s="15">
        <v>6</v>
      </c>
      <c r="G186" s="15"/>
      <c r="H186" s="91">
        <v>2</v>
      </c>
      <c r="I186" s="24">
        <v>17697</v>
      </c>
      <c r="J186" s="54">
        <v>2.96</v>
      </c>
      <c r="K186" s="6">
        <f>ROUND(I186*J186*L186,0)</f>
        <v>89575</v>
      </c>
      <c r="L186" s="92">
        <v>1.71</v>
      </c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</row>
    <row r="187" spans="1:90" ht="20.25" customHeight="1" x14ac:dyDescent="0.25">
      <c r="A187" s="12">
        <v>148</v>
      </c>
      <c r="B187" s="104"/>
      <c r="C187" s="104"/>
      <c r="D187" s="104" t="s">
        <v>167</v>
      </c>
      <c r="E187" s="104"/>
      <c r="F187" s="15">
        <v>6</v>
      </c>
      <c r="G187" s="15"/>
      <c r="H187" s="91">
        <v>2</v>
      </c>
      <c r="I187" s="24">
        <v>17697</v>
      </c>
      <c r="J187" s="54">
        <v>2.96</v>
      </c>
      <c r="K187" s="6">
        <f>ROUND(I187*J187*L187,0)</f>
        <v>89575</v>
      </c>
      <c r="L187" s="92">
        <v>1.71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</row>
    <row r="188" spans="1:90" ht="20.25" customHeight="1" x14ac:dyDescent="0.25">
      <c r="A188" s="12">
        <v>149</v>
      </c>
      <c r="B188" s="104"/>
      <c r="C188" s="104"/>
      <c r="D188" s="104" t="s">
        <v>167</v>
      </c>
      <c r="E188" s="104"/>
      <c r="F188" s="15">
        <v>6</v>
      </c>
      <c r="G188" s="15"/>
      <c r="H188" s="91">
        <v>1</v>
      </c>
      <c r="I188" s="24">
        <v>17697</v>
      </c>
      <c r="J188" s="54">
        <v>2.96</v>
      </c>
      <c r="K188" s="6">
        <f>ROUND(I188*J188*L188,0)</f>
        <v>89575</v>
      </c>
      <c r="L188" s="92">
        <v>1.71</v>
      </c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</row>
    <row r="189" spans="1:90" ht="20.25" customHeight="1" x14ac:dyDescent="0.25">
      <c r="A189" s="12">
        <v>150</v>
      </c>
      <c r="B189" s="104"/>
      <c r="C189" s="104"/>
      <c r="D189" s="104" t="s">
        <v>167</v>
      </c>
      <c r="E189" s="104"/>
      <c r="F189" s="15">
        <v>6</v>
      </c>
      <c r="G189" s="15"/>
      <c r="H189" s="91">
        <v>1</v>
      </c>
      <c r="I189" s="24">
        <v>17697</v>
      </c>
      <c r="J189" s="54">
        <v>2.96</v>
      </c>
      <c r="K189" s="6">
        <f>ROUND(I189*J189*L189,0)</f>
        <v>89575</v>
      </c>
      <c r="L189" s="92">
        <v>1.71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</row>
    <row r="190" spans="1:90" ht="20.25" customHeight="1" x14ac:dyDescent="0.25">
      <c r="A190" s="12">
        <v>151</v>
      </c>
      <c r="B190" s="104"/>
      <c r="C190" s="104"/>
      <c r="D190" s="104" t="s">
        <v>167</v>
      </c>
      <c r="E190" s="104"/>
      <c r="F190" s="15">
        <v>6</v>
      </c>
      <c r="G190" s="15"/>
      <c r="H190" s="91">
        <v>2</v>
      </c>
      <c r="I190" s="24">
        <v>17697</v>
      </c>
      <c r="J190" s="54">
        <v>2.96</v>
      </c>
      <c r="K190" s="6">
        <f>ROUND(I190*J190*L190,0)</f>
        <v>89575</v>
      </c>
      <c r="L190" s="92">
        <v>1.71</v>
      </c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</row>
    <row r="191" spans="1:90" ht="20.25" customHeight="1" x14ac:dyDescent="0.25">
      <c r="A191" s="12">
        <v>152</v>
      </c>
      <c r="B191" s="104"/>
      <c r="C191" s="104"/>
      <c r="D191" s="104" t="s">
        <v>167</v>
      </c>
      <c r="E191" s="104"/>
      <c r="F191" s="15">
        <v>6</v>
      </c>
      <c r="G191" s="15"/>
      <c r="H191" s="91">
        <v>2</v>
      </c>
      <c r="I191" s="24">
        <v>17697</v>
      </c>
      <c r="J191" s="54">
        <v>2.96</v>
      </c>
      <c r="K191" s="6">
        <f>ROUND(I191*J191*L191,0)</f>
        <v>89575</v>
      </c>
      <c r="L191" s="92">
        <v>1.71</v>
      </c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</row>
    <row r="192" spans="1:90" ht="20.25" customHeight="1" x14ac:dyDescent="0.25">
      <c r="A192" s="12">
        <v>153</v>
      </c>
      <c r="B192" s="104"/>
      <c r="C192" s="104"/>
      <c r="D192" s="104" t="s">
        <v>167</v>
      </c>
      <c r="E192" s="104"/>
      <c r="F192" s="15">
        <v>6</v>
      </c>
      <c r="G192" s="15"/>
      <c r="H192" s="106">
        <v>2</v>
      </c>
      <c r="I192" s="24">
        <v>17697</v>
      </c>
      <c r="J192" s="54">
        <v>2.96</v>
      </c>
      <c r="K192" s="6">
        <f>ROUND(I192*J192*L192,0)</f>
        <v>89575</v>
      </c>
      <c r="L192" s="92">
        <v>1.71</v>
      </c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</row>
    <row r="193" spans="1:90" ht="20.25" customHeight="1" x14ac:dyDescent="0.25">
      <c r="A193" s="12">
        <v>154</v>
      </c>
      <c r="B193" s="104"/>
      <c r="C193" s="104"/>
      <c r="D193" s="104" t="s">
        <v>167</v>
      </c>
      <c r="E193" s="104"/>
      <c r="F193" s="15">
        <v>6</v>
      </c>
      <c r="G193" s="15"/>
      <c r="H193" s="91">
        <v>2</v>
      </c>
      <c r="I193" s="24">
        <v>17697</v>
      </c>
      <c r="J193" s="54">
        <v>2.96</v>
      </c>
      <c r="K193" s="6">
        <f>ROUND(I193*J193*L193,0)</f>
        <v>89575</v>
      </c>
      <c r="L193" s="92">
        <v>1.71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</row>
    <row r="194" spans="1:90" ht="20.25" customHeight="1" x14ac:dyDescent="0.25">
      <c r="A194" s="12">
        <v>155</v>
      </c>
      <c r="B194" s="104"/>
      <c r="C194" s="104"/>
      <c r="D194" s="104" t="s">
        <v>167</v>
      </c>
      <c r="E194" s="104"/>
      <c r="F194" s="15">
        <v>6</v>
      </c>
      <c r="G194" s="15"/>
      <c r="H194" s="91">
        <v>1</v>
      </c>
      <c r="I194" s="24">
        <v>17697</v>
      </c>
      <c r="J194" s="54">
        <v>2.96</v>
      </c>
      <c r="K194" s="6">
        <f>ROUND(I194*J194*L194,0)</f>
        <v>89575</v>
      </c>
      <c r="L194" s="92">
        <v>1.71</v>
      </c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</row>
    <row r="195" spans="1:90" ht="20.25" customHeight="1" x14ac:dyDescent="0.25">
      <c r="A195" s="12">
        <v>156</v>
      </c>
      <c r="B195" s="104"/>
      <c r="C195" s="104"/>
      <c r="D195" s="104" t="s">
        <v>167</v>
      </c>
      <c r="E195" s="104"/>
      <c r="F195" s="15">
        <v>6</v>
      </c>
      <c r="G195" s="15"/>
      <c r="H195" s="106">
        <v>1</v>
      </c>
      <c r="I195" s="24">
        <v>17697</v>
      </c>
      <c r="J195" s="54">
        <v>2.96</v>
      </c>
      <c r="K195" s="6">
        <f>ROUND(I195*J195*L195,0)</f>
        <v>89575</v>
      </c>
      <c r="L195" s="92">
        <v>1.71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</row>
    <row r="196" spans="1:90" ht="20.25" customHeight="1" x14ac:dyDescent="0.25">
      <c r="A196" s="12">
        <v>157</v>
      </c>
      <c r="B196" s="104"/>
      <c r="C196" s="104"/>
      <c r="D196" s="104" t="s">
        <v>167</v>
      </c>
      <c r="E196" s="104"/>
      <c r="F196" s="15">
        <v>6</v>
      </c>
      <c r="G196" s="15"/>
      <c r="H196" s="106">
        <v>1</v>
      </c>
      <c r="I196" s="24">
        <v>17697</v>
      </c>
      <c r="J196" s="54">
        <v>2.96</v>
      </c>
      <c r="K196" s="6">
        <f>ROUND(I196*J196*L196,0)</f>
        <v>89575</v>
      </c>
      <c r="L196" s="92">
        <v>1.71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</row>
    <row r="197" spans="1:90" ht="20.25" customHeight="1" x14ac:dyDescent="0.25">
      <c r="A197" s="12">
        <v>158</v>
      </c>
      <c r="B197" s="104"/>
      <c r="C197" s="104"/>
      <c r="D197" s="104" t="s">
        <v>167</v>
      </c>
      <c r="E197" s="104"/>
      <c r="F197" s="15">
        <v>6</v>
      </c>
      <c r="G197" s="15"/>
      <c r="H197" s="106" t="s">
        <v>168</v>
      </c>
      <c r="I197" s="24">
        <v>17697</v>
      </c>
      <c r="J197" s="54">
        <v>2.96</v>
      </c>
      <c r="K197" s="6">
        <f>ROUND(I197*J197*L197,0)</f>
        <v>89575</v>
      </c>
      <c r="L197" s="92">
        <v>1.71</v>
      </c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</row>
    <row r="198" spans="1:90" ht="20.25" customHeight="1" x14ac:dyDescent="0.25">
      <c r="A198" s="12">
        <v>159</v>
      </c>
      <c r="B198" s="104"/>
      <c r="C198" s="104"/>
      <c r="D198" s="104" t="s">
        <v>167</v>
      </c>
      <c r="E198" s="104"/>
      <c r="F198" s="15">
        <v>6</v>
      </c>
      <c r="G198" s="15"/>
      <c r="H198" s="106">
        <v>1</v>
      </c>
      <c r="I198" s="24">
        <v>17697</v>
      </c>
      <c r="J198" s="54">
        <v>2.96</v>
      </c>
      <c r="K198" s="6">
        <f>ROUND(I198*J198*L198,0)</f>
        <v>89575</v>
      </c>
      <c r="L198" s="92">
        <v>1.71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</row>
    <row r="199" spans="1:90" ht="20.25" customHeight="1" x14ac:dyDescent="0.25">
      <c r="A199" s="12">
        <v>160</v>
      </c>
      <c r="B199" s="104"/>
      <c r="C199" s="104"/>
      <c r="D199" s="104" t="s">
        <v>167</v>
      </c>
      <c r="E199" s="104"/>
      <c r="F199" s="15">
        <v>6</v>
      </c>
      <c r="G199" s="15"/>
      <c r="H199" s="106">
        <v>2</v>
      </c>
      <c r="I199" s="24">
        <v>17697</v>
      </c>
      <c r="J199" s="54">
        <v>2.96</v>
      </c>
      <c r="K199" s="6">
        <f>ROUND(I199*J199*L199,0)</f>
        <v>89575</v>
      </c>
      <c r="L199" s="92">
        <v>1.71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</row>
    <row r="200" spans="1:90" ht="20.25" customHeight="1" x14ac:dyDescent="0.25">
      <c r="A200" s="12">
        <v>161</v>
      </c>
      <c r="B200" s="104"/>
      <c r="C200" s="104"/>
      <c r="D200" s="104" t="s">
        <v>167</v>
      </c>
      <c r="E200" s="104"/>
      <c r="F200" s="15">
        <v>6</v>
      </c>
      <c r="G200" s="15"/>
      <c r="H200" s="91">
        <v>2</v>
      </c>
      <c r="I200" s="24">
        <v>17697</v>
      </c>
      <c r="J200" s="54">
        <v>2.96</v>
      </c>
      <c r="K200" s="6">
        <f>ROUND(I200*J200*L200,0)</f>
        <v>89575</v>
      </c>
      <c r="L200" s="92">
        <v>1.71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</row>
    <row r="201" spans="1:90" ht="20.25" customHeight="1" x14ac:dyDescent="0.25">
      <c r="A201" s="12">
        <v>162</v>
      </c>
      <c r="B201" s="104"/>
      <c r="C201" s="104"/>
      <c r="D201" s="104" t="s">
        <v>167</v>
      </c>
      <c r="E201" s="104"/>
      <c r="F201" s="15">
        <v>6</v>
      </c>
      <c r="G201" s="15"/>
      <c r="H201" s="91">
        <v>2</v>
      </c>
      <c r="I201" s="24">
        <v>17697</v>
      </c>
      <c r="J201" s="54">
        <v>2.96</v>
      </c>
      <c r="K201" s="6">
        <f>ROUND(I201*J201*L201,0)</f>
        <v>89575</v>
      </c>
      <c r="L201" s="92">
        <v>1.71</v>
      </c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</row>
    <row r="202" spans="1:90" ht="20.25" customHeight="1" x14ac:dyDescent="0.25">
      <c r="A202" s="12">
        <v>163</v>
      </c>
      <c r="B202" s="104"/>
      <c r="C202" s="104"/>
      <c r="D202" s="104" t="s">
        <v>167</v>
      </c>
      <c r="E202" s="104"/>
      <c r="F202" s="15">
        <v>6</v>
      </c>
      <c r="G202" s="15"/>
      <c r="H202" s="91" t="s">
        <v>168</v>
      </c>
      <c r="I202" s="24">
        <v>17697</v>
      </c>
      <c r="J202" s="54">
        <v>2.96</v>
      </c>
      <c r="K202" s="6">
        <f>ROUND(I202*J202*L202,0)</f>
        <v>89575</v>
      </c>
      <c r="L202" s="92">
        <v>1.71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</row>
    <row r="203" spans="1:90" ht="20.25" customHeight="1" x14ac:dyDescent="0.25">
      <c r="A203" s="12">
        <v>164</v>
      </c>
      <c r="B203" s="104"/>
      <c r="C203" s="104"/>
      <c r="D203" s="104" t="s">
        <v>167</v>
      </c>
      <c r="E203" s="104"/>
      <c r="F203" s="15">
        <v>6</v>
      </c>
      <c r="G203" s="15"/>
      <c r="H203" s="91">
        <v>1</v>
      </c>
      <c r="I203" s="24">
        <v>17697</v>
      </c>
      <c r="J203" s="54">
        <v>2.96</v>
      </c>
      <c r="K203" s="6">
        <f>ROUND(I203*J203*L203,0)</f>
        <v>89575</v>
      </c>
      <c r="L203" s="92">
        <v>1.71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</row>
    <row r="204" spans="1:90" ht="20.25" customHeight="1" x14ac:dyDescent="0.25">
      <c r="A204" s="12">
        <v>165</v>
      </c>
      <c r="B204" s="104"/>
      <c r="C204" s="104"/>
      <c r="D204" s="104" t="s">
        <v>167</v>
      </c>
      <c r="E204" s="104"/>
      <c r="F204" s="15">
        <v>6</v>
      </c>
      <c r="G204" s="15"/>
      <c r="H204" s="91">
        <v>1</v>
      </c>
      <c r="I204" s="24">
        <v>17697</v>
      </c>
      <c r="J204" s="54">
        <v>2.96</v>
      </c>
      <c r="K204" s="6">
        <f>ROUND(I204*J204*L204,0)</f>
        <v>89575</v>
      </c>
      <c r="L204" s="92">
        <v>1.71</v>
      </c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</row>
    <row r="205" spans="1:90" ht="20.25" customHeight="1" x14ac:dyDescent="0.25">
      <c r="A205" s="12">
        <v>166</v>
      </c>
      <c r="B205" s="104"/>
      <c r="C205" s="104"/>
      <c r="D205" s="104" t="s">
        <v>167</v>
      </c>
      <c r="E205" s="104"/>
      <c r="F205" s="15">
        <v>6</v>
      </c>
      <c r="G205" s="15"/>
      <c r="H205" s="91">
        <v>1</v>
      </c>
      <c r="I205" s="24">
        <v>17697</v>
      </c>
      <c r="J205" s="54">
        <v>2.96</v>
      </c>
      <c r="K205" s="6">
        <f>ROUND(I205*J205*L205,0)</f>
        <v>89575</v>
      </c>
      <c r="L205" s="92">
        <v>1.71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</row>
    <row r="206" spans="1:90" ht="20.25" customHeight="1" x14ac:dyDescent="0.25">
      <c r="A206" s="12">
        <v>167</v>
      </c>
      <c r="B206" s="104"/>
      <c r="C206" s="104"/>
      <c r="D206" s="104" t="s">
        <v>167</v>
      </c>
      <c r="E206" s="104"/>
      <c r="F206" s="15">
        <v>6</v>
      </c>
      <c r="G206" s="15"/>
      <c r="H206" s="91">
        <v>1</v>
      </c>
      <c r="I206" s="24">
        <v>17697</v>
      </c>
      <c r="J206" s="54">
        <v>2.96</v>
      </c>
      <c r="K206" s="6">
        <f>ROUND(I206*J206*L206,0)</f>
        <v>89575</v>
      </c>
      <c r="L206" s="92">
        <v>1.71</v>
      </c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</row>
    <row r="207" spans="1:90" ht="20.25" customHeight="1" x14ac:dyDescent="0.25">
      <c r="A207" s="12">
        <v>168</v>
      </c>
      <c r="B207" s="104"/>
      <c r="C207" s="104"/>
      <c r="D207" s="104" t="s">
        <v>167</v>
      </c>
      <c r="E207" s="104"/>
      <c r="F207" s="15">
        <v>6</v>
      </c>
      <c r="G207" s="15"/>
      <c r="H207" s="91">
        <v>1</v>
      </c>
      <c r="I207" s="24">
        <v>17697</v>
      </c>
      <c r="J207" s="54">
        <v>2.96</v>
      </c>
      <c r="K207" s="6">
        <f>ROUND(I207*J207*L207,0)</f>
        <v>89575</v>
      </c>
      <c r="L207" s="92">
        <v>1.71</v>
      </c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</row>
    <row r="208" spans="1:90" ht="20.25" customHeight="1" x14ac:dyDescent="0.25">
      <c r="A208" s="12">
        <v>169</v>
      </c>
      <c r="B208" s="104"/>
      <c r="C208" s="104"/>
      <c r="D208" s="104" t="s">
        <v>167</v>
      </c>
      <c r="E208" s="104"/>
      <c r="F208" s="15">
        <v>6</v>
      </c>
      <c r="G208" s="15"/>
      <c r="H208" s="91">
        <v>1</v>
      </c>
      <c r="I208" s="24">
        <v>17697</v>
      </c>
      <c r="J208" s="54">
        <v>2.96</v>
      </c>
      <c r="K208" s="6">
        <f>ROUND(I208*J208*L208,0)</f>
        <v>89575</v>
      </c>
      <c r="L208" s="92">
        <v>1.71</v>
      </c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</row>
    <row r="209" spans="1:90" ht="20.25" customHeight="1" x14ac:dyDescent="0.25">
      <c r="A209" s="12">
        <v>170</v>
      </c>
      <c r="B209" s="104"/>
      <c r="C209" s="104"/>
      <c r="D209" s="104" t="s">
        <v>167</v>
      </c>
      <c r="E209" s="104"/>
      <c r="F209" s="15">
        <v>6</v>
      </c>
      <c r="G209" s="15"/>
      <c r="H209" s="91">
        <v>1</v>
      </c>
      <c r="I209" s="24">
        <v>17697</v>
      </c>
      <c r="J209" s="54">
        <v>2.96</v>
      </c>
      <c r="K209" s="6">
        <f>ROUND(I209*J209*L209,0)</f>
        <v>89575</v>
      </c>
      <c r="L209" s="92">
        <v>1.71</v>
      </c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</row>
    <row r="210" spans="1:90" ht="20.25" customHeight="1" x14ac:dyDescent="0.25">
      <c r="A210" s="12">
        <v>171</v>
      </c>
      <c r="B210" s="104"/>
      <c r="C210" s="104"/>
      <c r="D210" s="104" t="s">
        <v>167</v>
      </c>
      <c r="E210" s="104"/>
      <c r="F210" s="15">
        <v>6</v>
      </c>
      <c r="G210" s="15"/>
      <c r="H210" s="91">
        <v>2</v>
      </c>
      <c r="I210" s="24">
        <v>17697</v>
      </c>
      <c r="J210" s="54">
        <v>2.96</v>
      </c>
      <c r="K210" s="6">
        <f>ROUND(I210*J210*L210,0)</f>
        <v>89575</v>
      </c>
      <c r="L210" s="92">
        <v>1.71</v>
      </c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</row>
    <row r="211" spans="1:90" ht="20.25" customHeight="1" x14ac:dyDescent="0.25">
      <c r="A211" s="12">
        <v>172</v>
      </c>
      <c r="B211" s="104"/>
      <c r="C211" s="104"/>
      <c r="D211" s="104" t="s">
        <v>167</v>
      </c>
      <c r="E211" s="104"/>
      <c r="F211" s="15">
        <v>6</v>
      </c>
      <c r="G211" s="15"/>
      <c r="H211" s="91">
        <v>1</v>
      </c>
      <c r="I211" s="24">
        <v>17697</v>
      </c>
      <c r="J211" s="54">
        <v>2.96</v>
      </c>
      <c r="K211" s="6">
        <f>ROUND(I211*J211*L211,0)</f>
        <v>89575</v>
      </c>
      <c r="L211" s="92">
        <v>1.71</v>
      </c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</row>
    <row r="212" spans="1:90" ht="20.25" customHeight="1" x14ac:dyDescent="0.25">
      <c r="A212" s="12">
        <v>173</v>
      </c>
      <c r="B212" s="104"/>
      <c r="C212" s="104"/>
      <c r="D212" s="104" t="s">
        <v>167</v>
      </c>
      <c r="E212" s="104"/>
      <c r="F212" s="15">
        <v>6</v>
      </c>
      <c r="G212" s="15"/>
      <c r="H212" s="91">
        <v>2</v>
      </c>
      <c r="I212" s="24">
        <v>17697</v>
      </c>
      <c r="J212" s="54">
        <v>2.96</v>
      </c>
      <c r="K212" s="6">
        <f>ROUND(I212*J212*L212,0)</f>
        <v>89575</v>
      </c>
      <c r="L212" s="92">
        <v>1.71</v>
      </c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</row>
    <row r="213" spans="1:90" ht="20.25" customHeight="1" x14ac:dyDescent="0.25">
      <c r="A213" s="12">
        <v>174</v>
      </c>
      <c r="B213" s="104"/>
      <c r="C213" s="104"/>
      <c r="D213" s="104" t="s">
        <v>167</v>
      </c>
      <c r="E213" s="104"/>
      <c r="F213" s="15">
        <v>6</v>
      </c>
      <c r="G213" s="15"/>
      <c r="H213" s="91">
        <v>2</v>
      </c>
      <c r="I213" s="24">
        <v>17697</v>
      </c>
      <c r="J213" s="54">
        <v>2.96</v>
      </c>
      <c r="K213" s="6">
        <f>ROUND(I213*J213*L213,0)</f>
        <v>89575</v>
      </c>
      <c r="L213" s="92">
        <v>1.71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</row>
    <row r="214" spans="1:90" ht="20.25" customHeight="1" x14ac:dyDescent="0.25">
      <c r="A214" s="12">
        <v>176</v>
      </c>
      <c r="B214" s="104"/>
      <c r="C214" s="104"/>
      <c r="D214" s="104" t="s">
        <v>167</v>
      </c>
      <c r="E214" s="104"/>
      <c r="F214" s="15">
        <v>6</v>
      </c>
      <c r="G214" s="15"/>
      <c r="H214" s="91">
        <v>2</v>
      </c>
      <c r="I214" s="24">
        <v>17697</v>
      </c>
      <c r="J214" s="54">
        <v>2.96</v>
      </c>
      <c r="K214" s="6">
        <f>ROUND(I214*J214*L214,0)</f>
        <v>89575</v>
      </c>
      <c r="L214" s="92">
        <v>1.71</v>
      </c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</row>
    <row r="215" spans="1:90" ht="20.25" customHeight="1" x14ac:dyDescent="0.25">
      <c r="A215" s="12">
        <v>177</v>
      </c>
      <c r="B215" s="104"/>
      <c r="C215" s="104"/>
      <c r="D215" s="104" t="s">
        <v>167</v>
      </c>
      <c r="E215" s="104"/>
      <c r="F215" s="15">
        <v>6</v>
      </c>
      <c r="G215" s="15"/>
      <c r="H215" s="91">
        <v>2</v>
      </c>
      <c r="I215" s="24">
        <v>17697</v>
      </c>
      <c r="J215" s="54">
        <v>2.96</v>
      </c>
      <c r="K215" s="6">
        <f>ROUND(I215*J215*L215,0)</f>
        <v>89575</v>
      </c>
      <c r="L215" s="92">
        <v>1.71</v>
      </c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</row>
    <row r="216" spans="1:90" ht="20.25" customHeight="1" x14ac:dyDescent="0.25">
      <c r="A216" s="12">
        <v>178</v>
      </c>
      <c r="B216" s="104"/>
      <c r="C216" s="104"/>
      <c r="D216" s="104" t="s">
        <v>167</v>
      </c>
      <c r="E216" s="104"/>
      <c r="F216" s="15">
        <v>6</v>
      </c>
      <c r="G216" s="15"/>
      <c r="H216" s="91">
        <v>2</v>
      </c>
      <c r="I216" s="24">
        <v>17697</v>
      </c>
      <c r="J216" s="54">
        <v>2.96</v>
      </c>
      <c r="K216" s="6">
        <f>ROUND(I216*J216*L216,0)</f>
        <v>89575</v>
      </c>
      <c r="L216" s="92">
        <v>1.71</v>
      </c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</row>
    <row r="217" spans="1:90" ht="20.25" customHeight="1" x14ac:dyDescent="0.25">
      <c r="A217" s="12">
        <v>179</v>
      </c>
      <c r="B217" s="104"/>
      <c r="C217" s="104"/>
      <c r="D217" s="104" t="s">
        <v>167</v>
      </c>
      <c r="E217" s="104"/>
      <c r="F217" s="15">
        <v>6</v>
      </c>
      <c r="G217" s="15"/>
      <c r="H217" s="91">
        <v>2</v>
      </c>
      <c r="I217" s="24">
        <v>17697</v>
      </c>
      <c r="J217" s="54">
        <v>2.96</v>
      </c>
      <c r="K217" s="6">
        <f>ROUND(I217*J217*L217,0)</f>
        <v>89575</v>
      </c>
      <c r="L217" s="92">
        <v>1.71</v>
      </c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</row>
    <row r="218" spans="1:90" ht="20.25" customHeight="1" x14ac:dyDescent="0.25">
      <c r="A218" s="12">
        <v>180</v>
      </c>
      <c r="B218" s="104"/>
      <c r="C218" s="104"/>
      <c r="D218" s="104" t="s">
        <v>167</v>
      </c>
      <c r="E218" s="104"/>
      <c r="F218" s="15">
        <v>6</v>
      </c>
      <c r="G218" s="15"/>
      <c r="H218" s="91">
        <v>2</v>
      </c>
      <c r="I218" s="24">
        <v>17697</v>
      </c>
      <c r="J218" s="54">
        <v>2.96</v>
      </c>
      <c r="K218" s="6">
        <f>ROUND(I218*J218*L218,0)</f>
        <v>89575</v>
      </c>
      <c r="L218" s="92">
        <v>1.71</v>
      </c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</row>
    <row r="219" spans="1:90" ht="20.25" customHeight="1" x14ac:dyDescent="0.25">
      <c r="A219" s="12">
        <v>181</v>
      </c>
      <c r="B219" s="104"/>
      <c r="C219" s="104"/>
      <c r="D219" s="104" t="s">
        <v>167</v>
      </c>
      <c r="E219" s="104"/>
      <c r="F219" s="15">
        <v>6</v>
      </c>
      <c r="G219" s="15"/>
      <c r="H219" s="91">
        <v>1</v>
      </c>
      <c r="I219" s="24">
        <v>17697</v>
      </c>
      <c r="J219" s="54">
        <v>2.96</v>
      </c>
      <c r="K219" s="6">
        <f>ROUND(I219*J219*L219,0)</f>
        <v>89575</v>
      </c>
      <c r="L219" s="92">
        <v>1.71</v>
      </c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</row>
    <row r="220" spans="1:90" ht="20.25" customHeight="1" x14ac:dyDescent="0.25">
      <c r="A220" s="12">
        <v>182</v>
      </c>
      <c r="B220" s="104"/>
      <c r="C220" s="104"/>
      <c r="D220" s="104" t="s">
        <v>167</v>
      </c>
      <c r="E220" s="104"/>
      <c r="F220" s="15">
        <v>6</v>
      </c>
      <c r="G220" s="15"/>
      <c r="H220" s="91">
        <v>2</v>
      </c>
      <c r="I220" s="24">
        <v>17697</v>
      </c>
      <c r="J220" s="54">
        <v>2.96</v>
      </c>
      <c r="K220" s="6">
        <f>ROUND(I220*J220*L220,0)</f>
        <v>89575</v>
      </c>
      <c r="L220" s="92">
        <v>1.71</v>
      </c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</row>
    <row r="221" spans="1:90" ht="20.25" customHeight="1" x14ac:dyDescent="0.25">
      <c r="A221" s="12">
        <v>183</v>
      </c>
      <c r="B221" s="104"/>
      <c r="C221" s="104"/>
      <c r="D221" s="104" t="s">
        <v>167</v>
      </c>
      <c r="E221" s="104"/>
      <c r="F221" s="15">
        <v>6</v>
      </c>
      <c r="G221" s="15"/>
      <c r="H221" s="91">
        <v>2</v>
      </c>
      <c r="I221" s="24">
        <v>17697</v>
      </c>
      <c r="J221" s="54">
        <v>2.96</v>
      </c>
      <c r="K221" s="6">
        <f>ROUND(I221*J221*L221,0)</f>
        <v>89575</v>
      </c>
      <c r="L221" s="92">
        <v>1.71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</row>
    <row r="222" spans="1:90" ht="20.25" customHeight="1" x14ac:dyDescent="0.25">
      <c r="A222" s="12">
        <v>184</v>
      </c>
      <c r="B222" s="104"/>
      <c r="C222" s="104"/>
      <c r="D222" s="104" t="s">
        <v>167</v>
      </c>
      <c r="E222" s="104"/>
      <c r="F222" s="15">
        <v>6</v>
      </c>
      <c r="G222" s="15"/>
      <c r="H222" s="91">
        <v>2</v>
      </c>
      <c r="I222" s="24">
        <v>17697</v>
      </c>
      <c r="J222" s="54">
        <v>2.96</v>
      </c>
      <c r="K222" s="6">
        <f>ROUND(I222*J222*L222,0)</f>
        <v>89575</v>
      </c>
      <c r="L222" s="92">
        <v>1.71</v>
      </c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</row>
    <row r="223" spans="1:90" ht="20.25" customHeight="1" x14ac:dyDescent="0.25">
      <c r="A223" s="12">
        <v>185</v>
      </c>
      <c r="B223" s="104"/>
      <c r="C223" s="104"/>
      <c r="D223" s="104" t="s">
        <v>167</v>
      </c>
      <c r="E223" s="104"/>
      <c r="F223" s="15">
        <v>6</v>
      </c>
      <c r="G223" s="15"/>
      <c r="H223" s="91">
        <v>1</v>
      </c>
      <c r="I223" s="24">
        <v>17697</v>
      </c>
      <c r="J223" s="54">
        <v>2.96</v>
      </c>
      <c r="K223" s="6">
        <f>ROUND(I223*J223*L223,0)</f>
        <v>89575</v>
      </c>
      <c r="L223" s="92">
        <v>1.71</v>
      </c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</row>
    <row r="224" spans="1:90" ht="20.25" customHeight="1" x14ac:dyDescent="0.25">
      <c r="A224" s="12">
        <v>186</v>
      </c>
      <c r="B224" s="104"/>
      <c r="C224" s="104"/>
      <c r="D224" s="104" t="s">
        <v>167</v>
      </c>
      <c r="E224" s="104"/>
      <c r="F224" s="15">
        <v>6</v>
      </c>
      <c r="G224" s="15"/>
      <c r="H224" s="91">
        <v>2</v>
      </c>
      <c r="I224" s="24">
        <v>17697</v>
      </c>
      <c r="J224" s="54">
        <v>2.96</v>
      </c>
      <c r="K224" s="6">
        <f>ROUND(I224*J224*L224,0)</f>
        <v>89575</v>
      </c>
      <c r="L224" s="92">
        <v>1.71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</row>
    <row r="225" spans="1:90" ht="20.25" customHeight="1" x14ac:dyDescent="0.25">
      <c r="A225" s="12">
        <v>187</v>
      </c>
      <c r="B225" s="104"/>
      <c r="C225" s="104"/>
      <c r="D225" s="104" t="s">
        <v>167</v>
      </c>
      <c r="E225" s="104"/>
      <c r="F225" s="15">
        <v>6</v>
      </c>
      <c r="G225" s="15"/>
      <c r="H225" s="91">
        <v>2</v>
      </c>
      <c r="I225" s="24">
        <v>17697</v>
      </c>
      <c r="J225" s="54">
        <v>2.96</v>
      </c>
      <c r="K225" s="6">
        <f>ROUND(I225*J225*L225,0)</f>
        <v>89575</v>
      </c>
      <c r="L225" s="92">
        <v>1.71</v>
      </c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</row>
    <row r="226" spans="1:90" ht="20.25" customHeight="1" x14ac:dyDescent="0.25">
      <c r="A226" s="12">
        <v>188</v>
      </c>
      <c r="B226" s="104"/>
      <c r="C226" s="104"/>
      <c r="D226" s="104" t="s">
        <v>167</v>
      </c>
      <c r="E226" s="104"/>
      <c r="F226" s="15">
        <v>6</v>
      </c>
      <c r="G226" s="15"/>
      <c r="H226" s="91">
        <v>2</v>
      </c>
      <c r="I226" s="24">
        <v>17697</v>
      </c>
      <c r="J226" s="54">
        <v>2.96</v>
      </c>
      <c r="K226" s="6">
        <f>ROUND(I226*J226*L226,0)</f>
        <v>89575</v>
      </c>
      <c r="L226" s="92">
        <v>1.71</v>
      </c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</row>
    <row r="227" spans="1:90" ht="20.25" customHeight="1" x14ac:dyDescent="0.25">
      <c r="A227" s="12">
        <v>189</v>
      </c>
      <c r="B227" s="104"/>
      <c r="C227" s="104"/>
      <c r="D227" s="104" t="s">
        <v>167</v>
      </c>
      <c r="E227" s="104"/>
      <c r="F227" s="15">
        <v>6</v>
      </c>
      <c r="G227" s="15"/>
      <c r="H227" s="91">
        <v>1</v>
      </c>
      <c r="I227" s="24">
        <v>17697</v>
      </c>
      <c r="J227" s="54">
        <v>2.96</v>
      </c>
      <c r="K227" s="6">
        <f>ROUND(I227*J227*L227,0)</f>
        <v>89575</v>
      </c>
      <c r="L227" s="92">
        <v>1.71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</row>
    <row r="228" spans="1:90" ht="20.25" customHeight="1" x14ac:dyDescent="0.25">
      <c r="A228" s="12">
        <v>190</v>
      </c>
      <c r="B228" s="104"/>
      <c r="C228" s="104"/>
      <c r="D228" s="104" t="s">
        <v>167</v>
      </c>
      <c r="E228" s="104"/>
      <c r="F228" s="15">
        <v>6</v>
      </c>
      <c r="G228" s="15"/>
      <c r="H228" s="105">
        <v>1</v>
      </c>
      <c r="I228" s="24">
        <v>17697</v>
      </c>
      <c r="J228" s="54">
        <v>2.96</v>
      </c>
      <c r="K228" s="6">
        <f>ROUND(I228*J228*L228,0)</f>
        <v>89575</v>
      </c>
      <c r="L228" s="92">
        <v>1.71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</row>
    <row r="229" spans="1:90" ht="20.25" customHeight="1" x14ac:dyDescent="0.25">
      <c r="A229" s="12">
        <v>191</v>
      </c>
      <c r="B229" s="104"/>
      <c r="C229" s="104"/>
      <c r="D229" s="104" t="s">
        <v>167</v>
      </c>
      <c r="E229" s="104"/>
      <c r="F229" s="15">
        <v>6</v>
      </c>
      <c r="G229" s="15"/>
      <c r="H229" s="105">
        <v>1</v>
      </c>
      <c r="I229" s="24">
        <v>17697</v>
      </c>
      <c r="J229" s="54">
        <v>2.96</v>
      </c>
      <c r="K229" s="6">
        <f>ROUND(I229*J229*L229,0)</f>
        <v>89575</v>
      </c>
      <c r="L229" s="92">
        <v>1.71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</row>
    <row r="230" spans="1:90" ht="20.25" customHeight="1" x14ac:dyDescent="0.25">
      <c r="A230" s="12">
        <v>192</v>
      </c>
      <c r="B230" s="104"/>
      <c r="C230" s="104"/>
      <c r="D230" s="104" t="s">
        <v>167</v>
      </c>
      <c r="E230" s="104"/>
      <c r="F230" s="15">
        <v>6</v>
      </c>
      <c r="G230" s="15"/>
      <c r="H230" s="103">
        <v>2</v>
      </c>
      <c r="I230" s="24">
        <v>17697</v>
      </c>
      <c r="J230" s="54">
        <v>2.96</v>
      </c>
      <c r="K230" s="6">
        <f>ROUND(I230*J230*L230,0)</f>
        <v>89575</v>
      </c>
      <c r="L230" s="92">
        <v>1.71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</row>
    <row r="231" spans="1:90" ht="20.25" customHeight="1" x14ac:dyDescent="0.25">
      <c r="A231" s="12">
        <v>193</v>
      </c>
      <c r="B231" s="104"/>
      <c r="C231" s="104"/>
      <c r="D231" s="104" t="s">
        <v>167</v>
      </c>
      <c r="E231" s="104"/>
      <c r="F231" s="15">
        <v>6</v>
      </c>
      <c r="G231" s="15"/>
      <c r="H231" s="105">
        <v>2</v>
      </c>
      <c r="I231" s="24">
        <v>17697</v>
      </c>
      <c r="J231" s="54">
        <v>2.96</v>
      </c>
      <c r="K231" s="6">
        <f>ROUND(I231*J231*L231,0)</f>
        <v>89575</v>
      </c>
      <c r="L231" s="92">
        <v>1.71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</row>
    <row r="232" spans="1:90" ht="20.25" customHeight="1" x14ac:dyDescent="0.25">
      <c r="A232" s="12">
        <v>194</v>
      </c>
      <c r="B232" s="104"/>
      <c r="C232" s="104"/>
      <c r="D232" s="104" t="s">
        <v>167</v>
      </c>
      <c r="E232" s="104"/>
      <c r="F232" s="15">
        <v>6</v>
      </c>
      <c r="G232" s="15"/>
      <c r="H232" s="91">
        <v>1</v>
      </c>
      <c r="I232" s="24">
        <v>17697</v>
      </c>
      <c r="J232" s="54">
        <v>2.96</v>
      </c>
      <c r="K232" s="6">
        <f>ROUND(I232*J232*L232,0)</f>
        <v>89575</v>
      </c>
      <c r="L232" s="92">
        <v>1.71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</row>
    <row r="233" spans="1:90" ht="20.25" customHeight="1" x14ac:dyDescent="0.25">
      <c r="A233" s="12">
        <v>195</v>
      </c>
      <c r="B233" s="104"/>
      <c r="C233" s="104"/>
      <c r="D233" s="104" t="s">
        <v>167</v>
      </c>
      <c r="E233" s="104"/>
      <c r="F233" s="15">
        <v>6</v>
      </c>
      <c r="G233" s="15"/>
      <c r="H233" s="91">
        <v>2</v>
      </c>
      <c r="I233" s="24">
        <v>17697</v>
      </c>
      <c r="J233" s="54">
        <v>2.96</v>
      </c>
      <c r="K233" s="6">
        <f>ROUND(I233*J233*L233,0)</f>
        <v>89575</v>
      </c>
      <c r="L233" s="92">
        <v>1.71</v>
      </c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</row>
    <row r="234" spans="1:90" ht="20.25" customHeight="1" x14ac:dyDescent="0.25">
      <c r="A234" s="12">
        <v>196</v>
      </c>
      <c r="B234" s="104"/>
      <c r="C234" s="104"/>
      <c r="D234" s="104" t="s">
        <v>167</v>
      </c>
      <c r="E234" s="104"/>
      <c r="F234" s="15">
        <v>6</v>
      </c>
      <c r="G234" s="15"/>
      <c r="H234" s="91">
        <v>1</v>
      </c>
      <c r="I234" s="24">
        <v>17697</v>
      </c>
      <c r="J234" s="54">
        <v>2.96</v>
      </c>
      <c r="K234" s="6">
        <f>ROUND(I234*J234*L234,0)</f>
        <v>89575</v>
      </c>
      <c r="L234" s="92">
        <v>1.71</v>
      </c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</row>
    <row r="235" spans="1:90" ht="20.25" customHeight="1" x14ac:dyDescent="0.25">
      <c r="A235" s="12">
        <v>197</v>
      </c>
      <c r="B235" s="104"/>
      <c r="C235" s="104"/>
      <c r="D235" s="104" t="s">
        <v>167</v>
      </c>
      <c r="E235" s="104"/>
      <c r="F235" s="15">
        <v>6</v>
      </c>
      <c r="G235" s="15"/>
      <c r="H235" s="91">
        <v>1</v>
      </c>
      <c r="I235" s="24">
        <v>17697</v>
      </c>
      <c r="J235" s="54">
        <v>2.96</v>
      </c>
      <c r="K235" s="6">
        <f>ROUND(I235*J235*L235,0)</f>
        <v>89575</v>
      </c>
      <c r="L235" s="92">
        <v>1.71</v>
      </c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</row>
    <row r="236" spans="1:90" ht="20.25" customHeight="1" x14ac:dyDescent="0.25">
      <c r="A236" s="12">
        <v>198</v>
      </c>
      <c r="B236" s="104"/>
      <c r="C236" s="104"/>
      <c r="D236" s="104" t="s">
        <v>167</v>
      </c>
      <c r="E236" s="104"/>
      <c r="F236" s="15">
        <v>6</v>
      </c>
      <c r="G236" s="15"/>
      <c r="H236" s="91">
        <v>2</v>
      </c>
      <c r="I236" s="24">
        <v>17697</v>
      </c>
      <c r="J236" s="54">
        <v>2.96</v>
      </c>
      <c r="K236" s="6">
        <f>ROUND(I236*J236*L236,0)</f>
        <v>89575</v>
      </c>
      <c r="L236" s="92">
        <v>1.71</v>
      </c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</row>
    <row r="237" spans="1:90" ht="20.25" customHeight="1" x14ac:dyDescent="0.25">
      <c r="A237" s="12">
        <v>199</v>
      </c>
      <c r="B237" s="104"/>
      <c r="C237" s="104"/>
      <c r="D237" s="104" t="s">
        <v>167</v>
      </c>
      <c r="E237" s="104"/>
      <c r="F237" s="15">
        <v>6</v>
      </c>
      <c r="G237" s="15"/>
      <c r="H237" s="91">
        <v>1</v>
      </c>
      <c r="I237" s="24">
        <v>17697</v>
      </c>
      <c r="J237" s="54">
        <v>2.96</v>
      </c>
      <c r="K237" s="6">
        <f>ROUND(I237*J237*L237,0)</f>
        <v>89575</v>
      </c>
      <c r="L237" s="92">
        <v>1.71</v>
      </c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</row>
    <row r="238" spans="1:90" ht="20.25" customHeight="1" x14ac:dyDescent="0.25">
      <c r="A238" s="12">
        <v>200</v>
      </c>
      <c r="B238" s="104"/>
      <c r="C238" s="104"/>
      <c r="D238" s="104" t="s">
        <v>167</v>
      </c>
      <c r="E238" s="104"/>
      <c r="F238" s="15">
        <v>6</v>
      </c>
      <c r="G238" s="15"/>
      <c r="H238" s="91">
        <v>2</v>
      </c>
      <c r="I238" s="24">
        <v>17697</v>
      </c>
      <c r="J238" s="54">
        <v>2.96</v>
      </c>
      <c r="K238" s="6">
        <f>ROUND(I238*J238*L238,0)</f>
        <v>89575</v>
      </c>
      <c r="L238" s="92">
        <v>1.71</v>
      </c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</row>
    <row r="239" spans="1:90" ht="20.25" customHeight="1" x14ac:dyDescent="0.25">
      <c r="A239" s="12">
        <v>201</v>
      </c>
      <c r="B239" s="104"/>
      <c r="C239" s="104"/>
      <c r="D239" s="104" t="s">
        <v>158</v>
      </c>
      <c r="E239" s="104"/>
      <c r="F239" s="15">
        <v>6</v>
      </c>
      <c r="G239" s="15"/>
      <c r="H239" s="105" t="s">
        <v>168</v>
      </c>
      <c r="I239" s="24">
        <v>17697</v>
      </c>
      <c r="J239" s="54">
        <v>2.96</v>
      </c>
      <c r="K239" s="6">
        <f>ROUND(I239*J239*L239,0)</f>
        <v>99528</v>
      </c>
      <c r="L239" s="92">
        <v>1.9</v>
      </c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</row>
    <row r="240" spans="1:90" ht="20.25" customHeight="1" x14ac:dyDescent="0.25">
      <c r="A240" s="12">
        <v>202</v>
      </c>
      <c r="B240" s="104"/>
      <c r="C240" s="104"/>
      <c r="D240" s="104" t="s">
        <v>158</v>
      </c>
      <c r="E240" s="104"/>
      <c r="F240" s="15">
        <v>6</v>
      </c>
      <c r="G240" s="15"/>
      <c r="H240" s="105">
        <v>1</v>
      </c>
      <c r="I240" s="24">
        <v>17697</v>
      </c>
      <c r="J240" s="54">
        <v>2.96</v>
      </c>
      <c r="K240" s="6">
        <f>ROUND(I240*J240*L240,0)</f>
        <v>99528</v>
      </c>
      <c r="L240" s="92">
        <v>1.9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</row>
    <row r="241" spans="1:90" ht="20.25" customHeight="1" x14ac:dyDescent="0.25">
      <c r="A241" s="12">
        <v>203</v>
      </c>
      <c r="B241" s="104"/>
      <c r="C241" s="104"/>
      <c r="D241" s="104" t="s">
        <v>158</v>
      </c>
      <c r="E241" s="104"/>
      <c r="F241" s="15">
        <v>6</v>
      </c>
      <c r="G241" s="15"/>
      <c r="H241" s="105">
        <v>1</v>
      </c>
      <c r="I241" s="24">
        <v>17697</v>
      </c>
      <c r="J241" s="54">
        <v>2.96</v>
      </c>
      <c r="K241" s="6">
        <f>ROUND(I241*J241*L241,0)</f>
        <v>99528</v>
      </c>
      <c r="L241" s="92">
        <v>1.9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</row>
    <row r="242" spans="1:90" ht="20.25" customHeight="1" x14ac:dyDescent="0.25">
      <c r="A242" s="12">
        <v>204</v>
      </c>
      <c r="B242" s="104"/>
      <c r="C242" s="104"/>
      <c r="D242" s="104" t="s">
        <v>158</v>
      </c>
      <c r="E242" s="104"/>
      <c r="F242" s="15">
        <v>6</v>
      </c>
      <c r="G242" s="15"/>
      <c r="H242" s="105">
        <v>1</v>
      </c>
      <c r="I242" s="24">
        <v>17697</v>
      </c>
      <c r="J242" s="54">
        <v>2.96</v>
      </c>
      <c r="K242" s="6">
        <f>ROUND(I242*J242*L242,0)</f>
        <v>99528</v>
      </c>
      <c r="L242" s="92">
        <v>1.9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</row>
    <row r="243" spans="1:90" ht="20.25" customHeight="1" x14ac:dyDescent="0.25">
      <c r="A243" s="12">
        <v>205</v>
      </c>
      <c r="B243" s="104"/>
      <c r="C243" s="104"/>
      <c r="D243" s="104" t="s">
        <v>158</v>
      </c>
      <c r="E243" s="104"/>
      <c r="F243" s="15">
        <v>6</v>
      </c>
      <c r="G243" s="15"/>
      <c r="H243" s="91">
        <v>1</v>
      </c>
      <c r="I243" s="24">
        <v>17697</v>
      </c>
      <c r="J243" s="54">
        <v>2.96</v>
      </c>
      <c r="K243" s="6">
        <f>ROUND(I243*J243*L243,0)</f>
        <v>99528</v>
      </c>
      <c r="L243" s="92">
        <v>1.9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</row>
    <row r="244" spans="1:90" ht="20.25" customHeight="1" x14ac:dyDescent="0.25">
      <c r="A244" s="12">
        <v>206</v>
      </c>
      <c r="B244" s="104"/>
      <c r="C244" s="104"/>
      <c r="D244" s="104" t="s">
        <v>158</v>
      </c>
      <c r="E244" s="104"/>
      <c r="F244" s="15">
        <v>6</v>
      </c>
      <c r="G244" s="15"/>
      <c r="H244" s="91">
        <v>2</v>
      </c>
      <c r="I244" s="24">
        <v>17697</v>
      </c>
      <c r="J244" s="54">
        <v>2.96</v>
      </c>
      <c r="K244" s="6">
        <f>ROUND(I244*J244*L244,0)</f>
        <v>99528</v>
      </c>
      <c r="L244" s="92">
        <v>1.9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</row>
    <row r="245" spans="1:90" ht="20.25" customHeight="1" x14ac:dyDescent="0.25">
      <c r="A245" s="12">
        <v>207</v>
      </c>
      <c r="B245" s="104"/>
      <c r="C245" s="104"/>
      <c r="D245" s="104" t="s">
        <v>158</v>
      </c>
      <c r="E245" s="104"/>
      <c r="F245" s="15">
        <v>6</v>
      </c>
      <c r="G245" s="15"/>
      <c r="H245" s="91">
        <v>1</v>
      </c>
      <c r="I245" s="24">
        <v>17697</v>
      </c>
      <c r="J245" s="54">
        <v>2.96</v>
      </c>
      <c r="K245" s="6">
        <f>ROUND(I245*J245*L245,0)</f>
        <v>99528</v>
      </c>
      <c r="L245" s="92">
        <v>1.9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</row>
    <row r="246" spans="1:90" ht="20.25" customHeight="1" x14ac:dyDescent="0.25">
      <c r="A246" s="12">
        <v>209</v>
      </c>
      <c r="B246" s="104"/>
      <c r="C246" s="104"/>
      <c r="D246" s="104" t="s">
        <v>158</v>
      </c>
      <c r="E246" s="104"/>
      <c r="F246" s="15">
        <v>6</v>
      </c>
      <c r="G246" s="15"/>
      <c r="H246" s="91">
        <v>2</v>
      </c>
      <c r="I246" s="24">
        <v>17697</v>
      </c>
      <c r="J246" s="54">
        <v>2.96</v>
      </c>
      <c r="K246" s="6">
        <f>ROUND(I246*J246*L246,0)</f>
        <v>99528</v>
      </c>
      <c r="L246" s="92">
        <v>1.9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</row>
    <row r="247" spans="1:90" ht="20.25" customHeight="1" x14ac:dyDescent="0.25">
      <c r="A247" s="12">
        <v>210</v>
      </c>
      <c r="B247" s="104"/>
      <c r="C247" s="104"/>
      <c r="D247" s="104" t="s">
        <v>158</v>
      </c>
      <c r="E247" s="104"/>
      <c r="F247" s="15">
        <v>6</v>
      </c>
      <c r="G247" s="15"/>
      <c r="H247" s="15">
        <v>1</v>
      </c>
      <c r="I247" s="24">
        <v>17697</v>
      </c>
      <c r="J247" s="54">
        <v>2.96</v>
      </c>
      <c r="K247" s="6">
        <f>ROUND(I247*J247*L247,0)</f>
        <v>99528</v>
      </c>
      <c r="L247" s="92">
        <v>1.9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</row>
    <row r="248" spans="1:90" ht="20.25" customHeight="1" x14ac:dyDescent="0.25">
      <c r="A248" s="12">
        <v>211</v>
      </c>
      <c r="B248" s="104"/>
      <c r="C248" s="104"/>
      <c r="D248" s="104" t="s">
        <v>158</v>
      </c>
      <c r="E248" s="104"/>
      <c r="F248" s="15">
        <v>6</v>
      </c>
      <c r="G248" s="15"/>
      <c r="H248" s="15">
        <v>1</v>
      </c>
      <c r="I248" s="24">
        <v>17697</v>
      </c>
      <c r="J248" s="54">
        <v>2.96</v>
      </c>
      <c r="K248" s="6">
        <f>ROUND(I248*J248*L248,0)</f>
        <v>99528</v>
      </c>
      <c r="L248" s="92">
        <v>1.9</v>
      </c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</row>
    <row r="249" spans="1:90" ht="20.25" customHeight="1" x14ac:dyDescent="0.25">
      <c r="A249" s="12">
        <v>212</v>
      </c>
      <c r="B249" s="104"/>
      <c r="C249" s="104"/>
      <c r="D249" s="104" t="s">
        <v>158</v>
      </c>
      <c r="E249" s="104"/>
      <c r="F249" s="15">
        <v>6</v>
      </c>
      <c r="G249" s="15"/>
      <c r="H249" s="15">
        <v>1</v>
      </c>
      <c r="I249" s="24">
        <v>17697</v>
      </c>
      <c r="J249" s="54">
        <v>2.96</v>
      </c>
      <c r="K249" s="6">
        <f>ROUND(I249*J249*L249,0)</f>
        <v>99528</v>
      </c>
      <c r="L249" s="92">
        <v>1.9</v>
      </c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</row>
    <row r="250" spans="1:90" ht="20.25" customHeight="1" x14ac:dyDescent="0.25">
      <c r="A250" s="12">
        <v>213</v>
      </c>
      <c r="B250" s="104"/>
      <c r="C250" s="104"/>
      <c r="D250" s="104" t="s">
        <v>158</v>
      </c>
      <c r="E250" s="104"/>
      <c r="F250" s="15">
        <v>6</v>
      </c>
      <c r="G250" s="15"/>
      <c r="H250" s="15">
        <v>1</v>
      </c>
      <c r="I250" s="24">
        <v>17697</v>
      </c>
      <c r="J250" s="54">
        <v>2.96</v>
      </c>
      <c r="K250" s="6">
        <f>ROUND(I250*J250*L250,0)</f>
        <v>99528</v>
      </c>
      <c r="L250" s="92">
        <v>1.9</v>
      </c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</row>
    <row r="251" spans="1:90" ht="20.25" customHeight="1" x14ac:dyDescent="0.25">
      <c r="A251" s="12">
        <v>214</v>
      </c>
      <c r="B251" s="104"/>
      <c r="C251" s="104"/>
      <c r="D251" s="104" t="s">
        <v>158</v>
      </c>
      <c r="E251" s="104"/>
      <c r="F251" s="15">
        <v>6</v>
      </c>
      <c r="G251" s="15"/>
      <c r="H251" s="15">
        <v>1</v>
      </c>
      <c r="I251" s="24">
        <v>17697</v>
      </c>
      <c r="J251" s="54">
        <v>2.96</v>
      </c>
      <c r="K251" s="6">
        <f>ROUND(I251*J251*L251,0)</f>
        <v>99528</v>
      </c>
      <c r="L251" s="92">
        <v>1.9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</row>
    <row r="252" spans="1:90" ht="20.25" customHeight="1" x14ac:dyDescent="0.25">
      <c r="A252" s="12">
        <v>215</v>
      </c>
      <c r="B252" s="104"/>
      <c r="C252" s="104"/>
      <c r="D252" s="104" t="s">
        <v>158</v>
      </c>
      <c r="E252" s="104"/>
      <c r="F252" s="15">
        <v>6</v>
      </c>
      <c r="G252" s="15"/>
      <c r="H252" s="15">
        <v>1</v>
      </c>
      <c r="I252" s="24">
        <v>17697</v>
      </c>
      <c r="J252" s="54">
        <v>2.96</v>
      </c>
      <c r="K252" s="6">
        <f>ROUND(I252*J252*L252,0)</f>
        <v>99528</v>
      </c>
      <c r="L252" s="92">
        <v>1.9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</row>
    <row r="253" spans="1:90" ht="20.25" customHeight="1" x14ac:dyDescent="0.25">
      <c r="A253" s="12">
        <v>216</v>
      </c>
      <c r="B253" s="104"/>
      <c r="C253" s="104"/>
      <c r="D253" s="104" t="s">
        <v>158</v>
      </c>
      <c r="E253" s="104"/>
      <c r="F253" s="15">
        <v>6</v>
      </c>
      <c r="G253" s="15"/>
      <c r="H253" s="15">
        <v>1</v>
      </c>
      <c r="I253" s="24">
        <v>17697</v>
      </c>
      <c r="J253" s="54">
        <v>2.96</v>
      </c>
      <c r="K253" s="6">
        <f>ROUND(I253*J253*L253,0)</f>
        <v>99528</v>
      </c>
      <c r="L253" s="92">
        <v>1.9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</row>
    <row r="254" spans="1:90" ht="20.25" customHeight="1" x14ac:dyDescent="0.25">
      <c r="A254" s="12">
        <v>217</v>
      </c>
      <c r="B254" s="104"/>
      <c r="C254" s="104"/>
      <c r="D254" s="104" t="s">
        <v>158</v>
      </c>
      <c r="E254" s="104"/>
      <c r="F254" s="15">
        <v>6</v>
      </c>
      <c r="G254" s="15"/>
      <c r="H254" s="15">
        <v>1</v>
      </c>
      <c r="I254" s="24">
        <v>17697</v>
      </c>
      <c r="J254" s="54">
        <v>2.96</v>
      </c>
      <c r="K254" s="6">
        <f>ROUND(I254*J254*L254,0)</f>
        <v>99528</v>
      </c>
      <c r="L254" s="92">
        <v>1.9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</row>
    <row r="255" spans="1:90" ht="20.25" customHeight="1" x14ac:dyDescent="0.25">
      <c r="A255" s="12">
        <v>218</v>
      </c>
      <c r="B255" s="104"/>
      <c r="C255" s="104"/>
      <c r="D255" s="104" t="s">
        <v>158</v>
      </c>
      <c r="E255" s="104"/>
      <c r="F255" s="15">
        <v>6</v>
      </c>
      <c r="G255" s="15"/>
      <c r="H255" s="15">
        <v>1</v>
      </c>
      <c r="I255" s="24">
        <v>17697</v>
      </c>
      <c r="J255" s="54">
        <v>2.96</v>
      </c>
      <c r="K255" s="6">
        <f>ROUND(I255*J255*L255,0)</f>
        <v>99528</v>
      </c>
      <c r="L255" s="92">
        <v>1.9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</row>
    <row r="256" spans="1:90" ht="20.25" customHeight="1" x14ac:dyDescent="0.25">
      <c r="A256" s="12">
        <v>219</v>
      </c>
      <c r="B256" s="104"/>
      <c r="C256" s="104"/>
      <c r="D256" s="104" t="s">
        <v>158</v>
      </c>
      <c r="E256" s="104"/>
      <c r="F256" s="15">
        <v>6</v>
      </c>
      <c r="G256" s="15"/>
      <c r="H256" s="15">
        <v>1</v>
      </c>
      <c r="I256" s="24">
        <v>17697</v>
      </c>
      <c r="J256" s="54">
        <v>2.96</v>
      </c>
      <c r="K256" s="6">
        <f>ROUND(I256*J256*L256,0)</f>
        <v>99528</v>
      </c>
      <c r="L256" s="92">
        <v>1.9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</row>
    <row r="257" spans="1:90" ht="20.25" customHeight="1" x14ac:dyDescent="0.25">
      <c r="A257" s="12">
        <v>220</v>
      </c>
      <c r="B257" s="104"/>
      <c r="C257" s="104"/>
      <c r="D257" s="104" t="s">
        <v>158</v>
      </c>
      <c r="E257" s="104"/>
      <c r="F257" s="15">
        <v>6</v>
      </c>
      <c r="G257" s="15"/>
      <c r="H257" s="15">
        <v>1</v>
      </c>
      <c r="I257" s="24">
        <v>17697</v>
      </c>
      <c r="J257" s="54">
        <v>2.96</v>
      </c>
      <c r="K257" s="6">
        <f>ROUND(I257*J257*L257,0)</f>
        <v>99528</v>
      </c>
      <c r="L257" s="92">
        <v>1.9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</row>
    <row r="258" spans="1:90" ht="20.25" customHeight="1" x14ac:dyDescent="0.25">
      <c r="A258" s="12">
        <v>221</v>
      </c>
      <c r="B258" s="104"/>
      <c r="C258" s="104"/>
      <c r="D258" s="104" t="s">
        <v>158</v>
      </c>
      <c r="E258" s="104"/>
      <c r="F258" s="15">
        <v>6</v>
      </c>
      <c r="G258" s="15"/>
      <c r="H258" s="15">
        <v>1</v>
      </c>
      <c r="I258" s="24">
        <v>17697</v>
      </c>
      <c r="J258" s="54">
        <v>2.96</v>
      </c>
      <c r="K258" s="6">
        <f>ROUND(I258*J258*L258,0)</f>
        <v>99528</v>
      </c>
      <c r="L258" s="92">
        <v>1.9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</row>
    <row r="259" spans="1:90" ht="20.25" customHeight="1" x14ac:dyDescent="0.25">
      <c r="A259" s="12">
        <v>222</v>
      </c>
      <c r="B259" s="104"/>
      <c r="C259" s="104"/>
      <c r="D259" s="104" t="s">
        <v>158</v>
      </c>
      <c r="E259" s="104"/>
      <c r="F259" s="15">
        <v>6</v>
      </c>
      <c r="G259" s="15"/>
      <c r="H259" s="15">
        <v>1</v>
      </c>
      <c r="I259" s="24">
        <v>17697</v>
      </c>
      <c r="J259" s="54">
        <v>2.96</v>
      </c>
      <c r="K259" s="6">
        <f>ROUND(I259*J259*L259,0)</f>
        <v>99528</v>
      </c>
      <c r="L259" s="92">
        <v>1.9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</row>
    <row r="260" spans="1:90" ht="20.25" customHeight="1" x14ac:dyDescent="0.25">
      <c r="A260" s="12">
        <v>223</v>
      </c>
      <c r="B260" s="104"/>
      <c r="C260" s="104"/>
      <c r="D260" s="104" t="s">
        <v>158</v>
      </c>
      <c r="E260" s="104"/>
      <c r="F260" s="15">
        <v>6</v>
      </c>
      <c r="G260" s="15"/>
      <c r="H260" s="15">
        <v>1</v>
      </c>
      <c r="I260" s="24">
        <v>17697</v>
      </c>
      <c r="J260" s="54">
        <v>2.96</v>
      </c>
      <c r="K260" s="6">
        <f>ROUND(I260*J260*L260,0)</f>
        <v>99528</v>
      </c>
      <c r="L260" s="92">
        <v>1.9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</row>
    <row r="261" spans="1:90" x14ac:dyDescent="0.2">
      <c r="A261" s="9"/>
      <c r="B261" s="9"/>
      <c r="C261" s="9"/>
      <c r="D261" s="107"/>
      <c r="E261" s="107"/>
      <c r="F261" s="9"/>
      <c r="G261" s="9"/>
      <c r="H261" s="8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</row>
    <row r="262" spans="1:90" x14ac:dyDescent="0.2">
      <c r="A262" s="9"/>
      <c r="B262" s="9"/>
      <c r="C262" s="9"/>
      <c r="D262" s="107"/>
      <c r="E262" s="107"/>
      <c r="F262" s="9"/>
      <c r="G262" s="9"/>
      <c r="H262" s="8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</row>
    <row r="263" spans="1:90" x14ac:dyDescent="0.2">
      <c r="A263" s="9"/>
      <c r="B263" s="9"/>
      <c r="C263" s="9"/>
      <c r="D263" s="107"/>
      <c r="E263" s="107"/>
      <c r="F263" s="9"/>
      <c r="G263" s="9"/>
      <c r="H263" s="8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</row>
    <row r="264" spans="1:90" x14ac:dyDescent="0.2">
      <c r="A264" s="9"/>
      <c r="B264" s="9"/>
      <c r="C264" s="9"/>
      <c r="D264" s="107"/>
      <c r="E264" s="107"/>
      <c r="F264" s="9"/>
      <c r="G264" s="9"/>
      <c r="H264" s="8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</row>
    <row r="265" spans="1:90" x14ac:dyDescent="0.2">
      <c r="A265" s="9"/>
      <c r="B265" s="9"/>
      <c r="C265" s="9"/>
      <c r="D265" s="107"/>
      <c r="E265" s="107"/>
      <c r="F265" s="9"/>
      <c r="G265" s="9"/>
      <c r="H265" s="8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</row>
    <row r="266" spans="1:90" x14ac:dyDescent="0.2">
      <c r="A266" s="9"/>
      <c r="B266" s="9"/>
      <c r="C266" s="9"/>
      <c r="D266" s="107"/>
      <c r="E266" s="107"/>
      <c r="F266" s="9"/>
      <c r="G266" s="9"/>
      <c r="H266" s="8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</row>
    <row r="267" spans="1:90" x14ac:dyDescent="0.2">
      <c r="A267" s="9"/>
      <c r="B267" s="9"/>
      <c r="C267" s="9"/>
      <c r="D267" s="107"/>
      <c r="E267" s="107"/>
      <c r="F267" s="9"/>
      <c r="G267" s="9"/>
      <c r="H267" s="8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</row>
    <row r="268" spans="1:90" x14ac:dyDescent="0.2">
      <c r="A268" s="9"/>
      <c r="B268" s="9"/>
      <c r="C268" s="9"/>
      <c r="D268" s="107"/>
      <c r="E268" s="107"/>
      <c r="F268" s="9"/>
      <c r="G268" s="9"/>
      <c r="H268" s="8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</row>
    <row r="269" spans="1:90" x14ac:dyDescent="0.2">
      <c r="A269" s="9"/>
      <c r="B269" s="9"/>
      <c r="C269" s="9"/>
      <c r="D269" s="107"/>
      <c r="E269" s="107"/>
      <c r="F269" s="9"/>
      <c r="G269" s="9"/>
      <c r="H269" s="8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</row>
    <row r="270" spans="1:90" x14ac:dyDescent="0.2">
      <c r="A270" s="9"/>
      <c r="B270" s="9"/>
      <c r="C270" s="9"/>
      <c r="D270" s="107"/>
      <c r="E270" s="107"/>
      <c r="F270" s="9"/>
      <c r="G270" s="9"/>
      <c r="H270" s="8"/>
      <c r="I270" s="4"/>
      <c r="J270" s="4"/>
      <c r="K270" s="4"/>
      <c r="L270" s="19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</row>
    <row r="271" spans="1:90" x14ac:dyDescent="0.2">
      <c r="A271" s="9"/>
      <c r="B271" s="9"/>
      <c r="C271" s="9"/>
      <c r="D271" s="107"/>
      <c r="E271" s="107"/>
      <c r="F271" s="9"/>
      <c r="G271" s="9"/>
      <c r="H271" s="8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</row>
    <row r="272" spans="1:90" x14ac:dyDescent="0.2">
      <c r="A272" s="9"/>
      <c r="B272" s="9"/>
      <c r="C272" s="9"/>
      <c r="D272" s="107"/>
      <c r="E272" s="107"/>
      <c r="F272" s="9"/>
      <c r="G272" s="9"/>
      <c r="H272" s="8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</row>
    <row r="273" spans="1:90" x14ac:dyDescent="0.2">
      <c r="A273" s="9"/>
      <c r="B273" s="9"/>
      <c r="C273" s="9"/>
      <c r="D273" s="107"/>
      <c r="E273" s="107"/>
      <c r="F273" s="9"/>
      <c r="G273" s="9"/>
      <c r="H273" s="8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</row>
    <row r="274" spans="1:90" x14ac:dyDescent="0.2">
      <c r="A274" s="9"/>
      <c r="B274" s="9"/>
      <c r="C274" s="9"/>
      <c r="D274" s="107"/>
      <c r="E274" s="107"/>
      <c r="F274" s="9"/>
      <c r="G274" s="9"/>
      <c r="H274" s="8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</row>
    <row r="275" spans="1:90" x14ac:dyDescent="0.2">
      <c r="A275" s="9"/>
      <c r="B275" s="9"/>
      <c r="C275" s="9"/>
      <c r="D275" s="107"/>
      <c r="E275" s="107"/>
      <c r="F275" s="9"/>
      <c r="G275" s="9"/>
      <c r="H275" s="8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</row>
    <row r="276" spans="1:90" x14ac:dyDescent="0.2">
      <c r="A276" s="9"/>
      <c r="B276" s="9"/>
      <c r="C276" s="9"/>
      <c r="D276" s="107"/>
      <c r="E276" s="107"/>
      <c r="F276" s="9"/>
      <c r="G276" s="9"/>
      <c r="H276" s="8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</row>
    <row r="277" spans="1:90" x14ac:dyDescent="0.2">
      <c r="A277" s="9"/>
      <c r="B277" s="9"/>
      <c r="C277" s="9"/>
      <c r="D277" s="107"/>
      <c r="E277" s="107"/>
      <c r="F277" s="9"/>
      <c r="G277" s="9"/>
      <c r="H277" s="8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</row>
    <row r="278" spans="1:90" x14ac:dyDescent="0.2">
      <c r="A278" s="9"/>
      <c r="B278" s="9"/>
      <c r="C278" s="9"/>
      <c r="D278" s="107"/>
      <c r="E278" s="107"/>
      <c r="F278" s="9"/>
      <c r="G278" s="9"/>
      <c r="H278" s="8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</row>
    <row r="279" spans="1:90" x14ac:dyDescent="0.2">
      <c r="A279" s="9"/>
      <c r="B279" s="9"/>
      <c r="C279" s="9"/>
      <c r="D279" s="107"/>
      <c r="E279" s="107"/>
      <c r="F279" s="9"/>
      <c r="G279" s="9"/>
      <c r="H279" s="8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</row>
    <row r="280" spans="1:90" x14ac:dyDescent="0.2">
      <c r="A280" s="9"/>
      <c r="B280" s="9"/>
      <c r="C280" s="9"/>
      <c r="D280" s="107"/>
      <c r="E280" s="107"/>
      <c r="F280" s="9"/>
      <c r="G280" s="9"/>
      <c r="H280" s="8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</row>
    <row r="281" spans="1:90" x14ac:dyDescent="0.2">
      <c r="A281" s="9"/>
      <c r="B281" s="9"/>
      <c r="C281" s="9"/>
      <c r="D281" s="107"/>
      <c r="E281" s="107"/>
      <c r="F281" s="9"/>
      <c r="G281" s="9"/>
      <c r="H281" s="8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</row>
    <row r="282" spans="1:90" x14ac:dyDescent="0.2">
      <c r="A282" s="9"/>
      <c r="B282" s="9"/>
      <c r="C282" s="9"/>
      <c r="D282" s="107"/>
      <c r="E282" s="107"/>
      <c r="F282" s="9"/>
      <c r="G282" s="9"/>
      <c r="H282" s="8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</row>
    <row r="283" spans="1:90" x14ac:dyDescent="0.2">
      <c r="A283" s="9"/>
      <c r="B283" s="9"/>
      <c r="C283" s="9"/>
      <c r="D283" s="107"/>
      <c r="E283" s="107"/>
      <c r="F283" s="9"/>
      <c r="G283" s="9"/>
      <c r="H283" s="8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</row>
    <row r="284" spans="1:90" x14ac:dyDescent="0.2">
      <c r="A284" s="9"/>
      <c r="B284" s="9"/>
      <c r="C284" s="9"/>
      <c r="D284" s="107"/>
      <c r="E284" s="107"/>
      <c r="F284" s="9"/>
      <c r="G284" s="9"/>
      <c r="H284" s="8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</row>
    <row r="285" spans="1:90" x14ac:dyDescent="0.2">
      <c r="A285" s="9"/>
      <c r="B285" s="9"/>
      <c r="C285" s="9"/>
      <c r="D285" s="107"/>
      <c r="E285" s="107"/>
      <c r="F285" s="9"/>
      <c r="G285" s="9"/>
      <c r="H285" s="8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</row>
    <row r="286" spans="1:90" x14ac:dyDescent="0.2">
      <c r="A286" s="9"/>
      <c r="B286" s="9"/>
      <c r="C286" s="9"/>
      <c r="D286" s="107"/>
      <c r="E286" s="107"/>
      <c r="F286" s="9"/>
      <c r="G286" s="9"/>
      <c r="H286" s="8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</row>
    <row r="287" spans="1:90" x14ac:dyDescent="0.2">
      <c r="A287" s="9"/>
      <c r="B287" s="9"/>
      <c r="C287" s="9"/>
      <c r="D287" s="107"/>
      <c r="E287" s="107"/>
      <c r="F287" s="9"/>
      <c r="G287" s="9"/>
      <c r="H287" s="8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</row>
    <row r="288" spans="1:90" x14ac:dyDescent="0.2">
      <c r="A288" s="9"/>
      <c r="B288" s="9"/>
      <c r="C288" s="9"/>
      <c r="D288" s="107"/>
      <c r="E288" s="107"/>
      <c r="F288" s="9"/>
      <c r="G288" s="9"/>
      <c r="H288" s="8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</row>
    <row r="289" spans="1:90" x14ac:dyDescent="0.2">
      <c r="A289" s="9"/>
      <c r="B289" s="9"/>
      <c r="C289" s="9"/>
      <c r="D289" s="107"/>
      <c r="E289" s="107"/>
      <c r="F289" s="9"/>
      <c r="G289" s="9"/>
      <c r="H289" s="8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</row>
    <row r="290" spans="1:90" x14ac:dyDescent="0.2">
      <c r="A290" s="9"/>
      <c r="B290" s="9"/>
      <c r="C290" s="9"/>
      <c r="D290" s="107"/>
      <c r="E290" s="107"/>
      <c r="F290" s="9"/>
      <c r="G290" s="9"/>
      <c r="H290" s="8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</row>
    <row r="291" spans="1:90" x14ac:dyDescent="0.2">
      <c r="A291" s="9"/>
      <c r="B291" s="9"/>
      <c r="C291" s="9"/>
      <c r="D291" s="107"/>
      <c r="E291" s="107"/>
      <c r="F291" s="9"/>
      <c r="G291" s="9"/>
      <c r="H291" s="8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</row>
    <row r="292" spans="1:90" x14ac:dyDescent="0.2">
      <c r="A292" s="9"/>
      <c r="B292" s="9"/>
      <c r="C292" s="9"/>
      <c r="D292" s="107"/>
      <c r="E292" s="107"/>
      <c r="F292" s="9"/>
      <c r="G292" s="9"/>
      <c r="H292" s="8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</row>
    <row r="293" spans="1:90" x14ac:dyDescent="0.2">
      <c r="A293" s="9"/>
      <c r="B293" s="9"/>
      <c r="C293" s="9"/>
      <c r="D293" s="107"/>
      <c r="E293" s="107"/>
      <c r="F293" s="9"/>
      <c r="G293" s="9"/>
      <c r="H293" s="8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</row>
    <row r="294" spans="1:90" x14ac:dyDescent="0.2">
      <c r="A294" s="9"/>
      <c r="B294" s="9"/>
      <c r="C294" s="9"/>
      <c r="D294" s="107"/>
      <c r="E294" s="107"/>
      <c r="F294" s="9"/>
      <c r="G294" s="9"/>
      <c r="H294" s="8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</row>
    <row r="295" spans="1:90" x14ac:dyDescent="0.2">
      <c r="A295" s="9"/>
      <c r="B295" s="9"/>
      <c r="C295" s="9"/>
      <c r="D295" s="107"/>
      <c r="E295" s="107"/>
      <c r="F295" s="9"/>
      <c r="G295" s="9"/>
      <c r="H295" s="8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</row>
    <row r="296" spans="1:90" x14ac:dyDescent="0.2">
      <c r="A296" s="9"/>
      <c r="B296" s="9"/>
      <c r="C296" s="9"/>
      <c r="D296" s="107"/>
      <c r="E296" s="107"/>
      <c r="F296" s="9"/>
      <c r="G296" s="9"/>
      <c r="H296" s="8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</row>
    <row r="297" spans="1:90" x14ac:dyDescent="0.2">
      <c r="A297" s="9"/>
      <c r="B297" s="9"/>
      <c r="C297" s="9"/>
      <c r="D297" s="107"/>
      <c r="E297" s="107"/>
      <c r="F297" s="9"/>
      <c r="G297" s="9"/>
      <c r="H297" s="8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</row>
    <row r="298" spans="1:90" x14ac:dyDescent="0.2">
      <c r="A298" s="9"/>
      <c r="B298" s="9"/>
      <c r="C298" s="9"/>
      <c r="D298" s="107"/>
      <c r="E298" s="107"/>
      <c r="F298" s="9"/>
      <c r="G298" s="9"/>
      <c r="H298" s="8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</row>
    <row r="299" spans="1:90" x14ac:dyDescent="0.2">
      <c r="A299" s="9"/>
      <c r="B299" s="9"/>
      <c r="C299" s="9"/>
      <c r="D299" s="107"/>
      <c r="E299" s="107"/>
      <c r="F299" s="9"/>
      <c r="G299" s="9"/>
      <c r="H299" s="8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</row>
    <row r="300" spans="1:90" x14ac:dyDescent="0.2">
      <c r="A300" s="9"/>
      <c r="B300" s="9"/>
      <c r="C300" s="9"/>
      <c r="D300" s="107"/>
      <c r="E300" s="107"/>
      <c r="F300" s="9"/>
      <c r="G300" s="9"/>
      <c r="H300" s="8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</row>
    <row r="301" spans="1:90" x14ac:dyDescent="0.2">
      <c r="A301" s="9"/>
      <c r="B301" s="9"/>
      <c r="C301" s="9"/>
      <c r="D301" s="107"/>
      <c r="E301" s="107"/>
      <c r="F301" s="9"/>
      <c r="G301" s="9"/>
      <c r="H301" s="8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</row>
    <row r="302" spans="1:90" x14ac:dyDescent="0.2">
      <c r="A302" s="9"/>
      <c r="B302" s="9"/>
      <c r="C302" s="9"/>
      <c r="D302" s="107"/>
      <c r="E302" s="107"/>
      <c r="F302" s="9"/>
      <c r="G302" s="9"/>
      <c r="H302" s="8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</row>
    <row r="303" spans="1:90" x14ac:dyDescent="0.2">
      <c r="A303" s="9"/>
      <c r="B303" s="9"/>
      <c r="C303" s="9"/>
      <c r="D303" s="107"/>
      <c r="E303" s="107"/>
      <c r="F303" s="9"/>
      <c r="G303" s="9"/>
      <c r="H303" s="8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</row>
    <row r="304" spans="1:90" x14ac:dyDescent="0.2">
      <c r="A304" s="9"/>
      <c r="B304" s="9"/>
      <c r="C304" s="9"/>
      <c r="D304" s="107"/>
      <c r="E304" s="107"/>
      <c r="F304" s="9"/>
      <c r="G304" s="9"/>
      <c r="H304" s="8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</row>
    <row r="305" spans="1:90" x14ac:dyDescent="0.2">
      <c r="A305" s="9"/>
      <c r="B305" s="9"/>
      <c r="C305" s="9"/>
      <c r="D305" s="107"/>
      <c r="E305" s="107"/>
      <c r="F305" s="9"/>
      <c r="G305" s="9"/>
      <c r="H305" s="8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</row>
    <row r="306" spans="1:90" x14ac:dyDescent="0.2">
      <c r="A306" s="9"/>
      <c r="B306" s="9"/>
      <c r="C306" s="9"/>
      <c r="D306" s="107"/>
      <c r="E306" s="107"/>
      <c r="F306" s="9"/>
      <c r="G306" s="9"/>
      <c r="H306" s="8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</row>
    <row r="307" spans="1:90" x14ac:dyDescent="0.2">
      <c r="A307" s="9"/>
      <c r="B307" s="9"/>
      <c r="C307" s="9"/>
      <c r="D307" s="107"/>
      <c r="E307" s="107"/>
      <c r="F307" s="9"/>
      <c r="G307" s="9"/>
      <c r="H307" s="8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</row>
    <row r="308" spans="1:90" x14ac:dyDescent="0.2">
      <c r="A308" s="9"/>
      <c r="B308" s="9"/>
      <c r="C308" s="9"/>
      <c r="D308" s="107"/>
      <c r="E308" s="107"/>
      <c r="F308" s="9"/>
      <c r="G308" s="9"/>
      <c r="H308" s="8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</row>
    <row r="309" spans="1:90" x14ac:dyDescent="0.2">
      <c r="A309" s="9"/>
      <c r="B309" s="9"/>
      <c r="C309" s="9"/>
      <c r="D309" s="107"/>
      <c r="E309" s="107"/>
      <c r="F309" s="9"/>
      <c r="G309" s="9"/>
      <c r="H309" s="8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</row>
    <row r="310" spans="1:90" x14ac:dyDescent="0.2">
      <c r="A310" s="9"/>
      <c r="B310" s="9"/>
      <c r="C310" s="9"/>
      <c r="D310" s="107"/>
      <c r="E310" s="107"/>
      <c r="F310" s="9"/>
      <c r="G310" s="9"/>
      <c r="H310" s="8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</row>
    <row r="311" spans="1:90" x14ac:dyDescent="0.2">
      <c r="A311" s="9"/>
      <c r="B311" s="9"/>
      <c r="C311" s="9"/>
      <c r="D311" s="107"/>
      <c r="E311" s="107"/>
      <c r="F311" s="9"/>
      <c r="G311" s="9"/>
      <c r="H311" s="8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</row>
    <row r="312" spans="1:90" x14ac:dyDescent="0.2">
      <c r="A312" s="9"/>
      <c r="B312" s="9"/>
      <c r="C312" s="9"/>
      <c r="D312" s="107"/>
      <c r="E312" s="107"/>
      <c r="F312" s="9"/>
      <c r="G312" s="9"/>
      <c r="H312" s="8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</row>
    <row r="313" spans="1:90" x14ac:dyDescent="0.2">
      <c r="A313" s="9"/>
      <c r="B313" s="9"/>
      <c r="C313" s="9"/>
      <c r="D313" s="107"/>
      <c r="E313" s="107"/>
      <c r="F313" s="9"/>
      <c r="G313" s="9"/>
      <c r="H313" s="8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</row>
    <row r="314" spans="1:90" x14ac:dyDescent="0.2">
      <c r="A314" s="9"/>
      <c r="B314" s="9"/>
      <c r="C314" s="9"/>
      <c r="D314" s="107"/>
      <c r="E314" s="107"/>
      <c r="F314" s="9"/>
      <c r="G314" s="9"/>
      <c r="H314" s="8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</row>
    <row r="315" spans="1:90" x14ac:dyDescent="0.2">
      <c r="A315" s="9"/>
      <c r="B315" s="9"/>
      <c r="C315" s="9"/>
      <c r="D315" s="107"/>
      <c r="E315" s="107"/>
      <c r="F315" s="9"/>
      <c r="G315" s="9"/>
      <c r="H315" s="8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</row>
    <row r="316" spans="1:90" x14ac:dyDescent="0.2">
      <c r="A316" s="9"/>
      <c r="B316" s="9"/>
      <c r="C316" s="9"/>
      <c r="D316" s="107"/>
      <c r="E316" s="107"/>
      <c r="F316" s="9"/>
      <c r="G316" s="9"/>
      <c r="H316" s="8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</row>
    <row r="317" spans="1:90" x14ac:dyDescent="0.2">
      <c r="A317" s="9"/>
      <c r="B317" s="9"/>
      <c r="C317" s="9"/>
      <c r="D317" s="107"/>
      <c r="E317" s="107"/>
      <c r="F317" s="9"/>
      <c r="G317" s="9"/>
      <c r="H317" s="8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</row>
    <row r="318" spans="1:90" x14ac:dyDescent="0.2">
      <c r="A318" s="9"/>
      <c r="B318" s="9"/>
      <c r="C318" s="9"/>
      <c r="D318" s="107"/>
      <c r="E318" s="107"/>
      <c r="F318" s="9"/>
      <c r="G318" s="9"/>
      <c r="H318" s="8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</row>
    <row r="319" spans="1:90" x14ac:dyDescent="0.2">
      <c r="A319" s="9"/>
      <c r="B319" s="9"/>
      <c r="C319" s="9"/>
      <c r="D319" s="107"/>
      <c r="E319" s="107"/>
      <c r="F319" s="9"/>
      <c r="G319" s="9"/>
      <c r="H319" s="8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</row>
    <row r="320" spans="1:90" x14ac:dyDescent="0.2">
      <c r="A320" s="9"/>
      <c r="B320" s="9"/>
      <c r="C320" s="9"/>
      <c r="D320" s="107"/>
      <c r="E320" s="107"/>
      <c r="F320" s="9"/>
      <c r="G320" s="9"/>
      <c r="H320" s="8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</row>
    <row r="321" spans="1:90" x14ac:dyDescent="0.2">
      <c r="A321" s="9"/>
      <c r="B321" s="9"/>
      <c r="C321" s="9"/>
      <c r="D321" s="107"/>
      <c r="E321" s="107"/>
      <c r="F321" s="9"/>
      <c r="G321" s="9"/>
      <c r="H321" s="8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</row>
    <row r="322" spans="1:90" x14ac:dyDescent="0.2">
      <c r="A322" s="9"/>
      <c r="B322" s="9"/>
      <c r="C322" s="9"/>
      <c r="D322" s="107"/>
      <c r="E322" s="107"/>
      <c r="F322" s="9"/>
      <c r="G322" s="9"/>
      <c r="H322" s="8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</row>
    <row r="323" spans="1:90" x14ac:dyDescent="0.2">
      <c r="A323" s="9"/>
      <c r="B323" s="9"/>
      <c r="C323" s="9"/>
      <c r="D323" s="107"/>
      <c r="E323" s="107"/>
      <c r="F323" s="9"/>
      <c r="G323" s="9"/>
      <c r="H323" s="8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</row>
    <row r="324" spans="1:90" x14ac:dyDescent="0.2">
      <c r="A324" s="9"/>
      <c r="B324" s="9"/>
      <c r="C324" s="9"/>
      <c r="D324" s="107"/>
      <c r="E324" s="107"/>
      <c r="F324" s="9"/>
      <c r="G324" s="9"/>
      <c r="H324" s="8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</row>
    <row r="325" spans="1:90" x14ac:dyDescent="0.2">
      <c r="A325" s="9"/>
      <c r="B325" s="9"/>
      <c r="C325" s="9"/>
      <c r="D325" s="107"/>
      <c r="E325" s="107"/>
      <c r="F325" s="9"/>
      <c r="G325" s="9"/>
      <c r="H325" s="8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</row>
    <row r="326" spans="1:90" x14ac:dyDescent="0.2">
      <c r="A326" s="9"/>
      <c r="B326" s="9"/>
      <c r="C326" s="9"/>
      <c r="D326" s="107"/>
      <c r="E326" s="107"/>
      <c r="F326" s="9"/>
      <c r="G326" s="9"/>
      <c r="H326" s="8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</row>
    <row r="327" spans="1:90" x14ac:dyDescent="0.2">
      <c r="A327" s="9"/>
      <c r="B327" s="9"/>
      <c r="C327" s="9"/>
      <c r="D327" s="107"/>
      <c r="E327" s="107"/>
      <c r="F327" s="9"/>
      <c r="G327" s="9"/>
      <c r="H327" s="8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</row>
    <row r="328" spans="1:90" x14ac:dyDescent="0.2">
      <c r="A328" s="9"/>
      <c r="B328" s="9"/>
      <c r="C328" s="9"/>
      <c r="D328" s="107"/>
      <c r="E328" s="107"/>
      <c r="F328" s="9"/>
      <c r="G328" s="9"/>
      <c r="H328" s="8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</row>
    <row r="329" spans="1:90" x14ac:dyDescent="0.2">
      <c r="A329" s="9"/>
      <c r="B329" s="9"/>
      <c r="C329" s="9"/>
      <c r="D329" s="107"/>
      <c r="E329" s="107"/>
      <c r="F329" s="9"/>
      <c r="G329" s="9"/>
      <c r="H329" s="8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</row>
    <row r="330" spans="1:90" x14ac:dyDescent="0.2">
      <c r="A330" s="9"/>
      <c r="B330" s="9"/>
      <c r="C330" s="9"/>
      <c r="D330" s="107"/>
      <c r="E330" s="107"/>
      <c r="F330" s="9"/>
      <c r="G330" s="9"/>
      <c r="H330" s="8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</row>
    <row r="331" spans="1:90" x14ac:dyDescent="0.2">
      <c r="A331" s="9"/>
      <c r="B331" s="9"/>
      <c r="C331" s="9"/>
      <c r="D331" s="107"/>
      <c r="E331" s="107"/>
      <c r="F331" s="9"/>
      <c r="G331" s="9"/>
      <c r="H331" s="8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</row>
    <row r="332" spans="1:90" x14ac:dyDescent="0.2">
      <c r="A332" s="9"/>
      <c r="B332" s="9"/>
      <c r="C332" s="9"/>
      <c r="D332" s="107"/>
      <c r="E332" s="107"/>
      <c r="F332" s="9"/>
      <c r="G332" s="9"/>
      <c r="H332" s="8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</row>
    <row r="333" spans="1:90" x14ac:dyDescent="0.2">
      <c r="A333" s="9"/>
      <c r="B333" s="9"/>
      <c r="C333" s="9"/>
      <c r="D333" s="107"/>
      <c r="E333" s="107"/>
      <c r="F333" s="9"/>
      <c r="G333" s="9"/>
      <c r="H333" s="8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</row>
    <row r="334" spans="1:90" x14ac:dyDescent="0.2">
      <c r="A334" s="9"/>
      <c r="B334" s="9"/>
      <c r="C334" s="9"/>
      <c r="D334" s="107"/>
      <c r="E334" s="107"/>
      <c r="F334" s="9"/>
      <c r="G334" s="9"/>
      <c r="H334" s="8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</row>
    <row r="335" spans="1:90" x14ac:dyDescent="0.2">
      <c r="A335" s="9"/>
      <c r="B335" s="9"/>
      <c r="C335" s="9"/>
      <c r="D335" s="107"/>
      <c r="E335" s="107"/>
      <c r="F335" s="9"/>
      <c r="G335" s="9"/>
      <c r="H335" s="8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</row>
    <row r="336" spans="1:90" x14ac:dyDescent="0.2">
      <c r="A336" s="9"/>
      <c r="B336" s="9"/>
      <c r="C336" s="9"/>
      <c r="D336" s="107"/>
      <c r="E336" s="107"/>
      <c r="F336" s="9"/>
      <c r="G336" s="9"/>
      <c r="H336" s="8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</row>
    <row r="337" spans="1:90" x14ac:dyDescent="0.2">
      <c r="A337" s="9"/>
      <c r="B337" s="9"/>
      <c r="C337" s="9"/>
      <c r="D337" s="107"/>
      <c r="E337" s="107"/>
      <c r="F337" s="9"/>
      <c r="G337" s="9"/>
      <c r="H337" s="8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</row>
    <row r="338" spans="1:90" s="2" customFormat="1" x14ac:dyDescent="0.2">
      <c r="A338" s="1"/>
      <c r="B338" s="1"/>
      <c r="C338" s="1"/>
      <c r="D338" s="37"/>
      <c r="E338" s="37"/>
      <c r="F338" s="1"/>
      <c r="G338" s="9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</row>
    <row r="339" spans="1:90" s="2" customFormat="1" x14ac:dyDescent="0.2">
      <c r="A339" s="1"/>
      <c r="B339" s="1"/>
      <c r="C339" s="1"/>
      <c r="D339" s="37"/>
      <c r="E339" s="37"/>
      <c r="F339" s="1"/>
      <c r="G339" s="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</row>
    <row r="340" spans="1:90" s="2" customFormat="1" x14ac:dyDescent="0.2">
      <c r="A340" s="1"/>
      <c r="B340" s="1"/>
      <c r="C340" s="1"/>
      <c r="D340" s="37"/>
      <c r="E340" s="37"/>
      <c r="F340" s="1"/>
      <c r="G340" s="9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</row>
    <row r="341" spans="1:90" s="2" customFormat="1" x14ac:dyDescent="0.2">
      <c r="A341" s="1"/>
      <c r="B341" s="1"/>
      <c r="C341" s="1"/>
      <c r="D341" s="37"/>
      <c r="E341" s="37"/>
      <c r="F341" s="1"/>
      <c r="G341" s="9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</row>
    <row r="342" spans="1:90" s="2" customFormat="1" x14ac:dyDescent="0.2">
      <c r="A342" s="1"/>
      <c r="B342" s="1"/>
      <c r="C342" s="1"/>
      <c r="D342" s="37"/>
      <c r="E342" s="37"/>
      <c r="F342" s="1"/>
      <c r="G342" s="9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</row>
    <row r="343" spans="1:90" s="2" customFormat="1" x14ac:dyDescent="0.2">
      <c r="A343" s="1"/>
      <c r="B343" s="1"/>
      <c r="C343" s="1"/>
      <c r="D343" s="37"/>
      <c r="E343" s="37"/>
      <c r="F343" s="1"/>
      <c r="G343" s="9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</row>
    <row r="344" spans="1:90" s="2" customFormat="1" x14ac:dyDescent="0.2">
      <c r="A344" s="1"/>
      <c r="B344" s="1"/>
      <c r="C344" s="1"/>
      <c r="D344" s="37"/>
      <c r="E344" s="37"/>
      <c r="F344" s="1"/>
      <c r="G344" s="9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</row>
    <row r="345" spans="1:90" s="2" customFormat="1" x14ac:dyDescent="0.2">
      <c r="A345" s="1"/>
      <c r="B345" s="1"/>
      <c r="C345" s="1"/>
      <c r="D345" s="37"/>
      <c r="E345" s="37"/>
      <c r="F345" s="1"/>
      <c r="G345" s="9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</row>
    <row r="346" spans="1:90" s="2" customFormat="1" x14ac:dyDescent="0.2">
      <c r="A346" s="1"/>
      <c r="B346" s="1"/>
      <c r="C346" s="1"/>
      <c r="D346" s="37"/>
      <c r="E346" s="37"/>
      <c r="F346" s="1"/>
      <c r="G346" s="9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</row>
    <row r="347" spans="1:90" s="2" customFormat="1" x14ac:dyDescent="0.2">
      <c r="A347" s="1"/>
      <c r="B347" s="1"/>
      <c r="C347" s="1"/>
      <c r="D347" s="37"/>
      <c r="E347" s="37"/>
      <c r="F347" s="1"/>
      <c r="G347" s="9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</row>
    <row r="348" spans="1:90" s="2" customFormat="1" x14ac:dyDescent="0.2">
      <c r="A348" s="1"/>
      <c r="B348" s="1"/>
      <c r="C348" s="1"/>
      <c r="D348" s="37"/>
      <c r="E348" s="37"/>
      <c r="F348" s="1"/>
      <c r="G348" s="9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</row>
    <row r="349" spans="1:90" s="2" customFormat="1" x14ac:dyDescent="0.2">
      <c r="A349" s="1"/>
      <c r="B349" s="1"/>
      <c r="C349" s="1"/>
      <c r="D349" s="37"/>
      <c r="E349" s="37"/>
      <c r="F349" s="1"/>
      <c r="G349" s="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</row>
    <row r="350" spans="1:90" s="2" customFormat="1" x14ac:dyDescent="0.2">
      <c r="A350" s="1"/>
      <c r="B350" s="1"/>
      <c r="C350" s="1"/>
      <c r="D350" s="37"/>
      <c r="E350" s="37"/>
      <c r="F350" s="1"/>
      <c r="G350" s="9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</row>
    <row r="351" spans="1:90" s="2" customFormat="1" x14ac:dyDescent="0.2">
      <c r="A351" s="1"/>
      <c r="B351" s="1"/>
      <c r="C351" s="1"/>
      <c r="D351" s="37"/>
      <c r="E351" s="37"/>
      <c r="F351" s="1"/>
      <c r="G351" s="9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</row>
    <row r="352" spans="1:90" s="2" customFormat="1" x14ac:dyDescent="0.2">
      <c r="A352" s="1"/>
      <c r="B352" s="1"/>
      <c r="C352" s="1"/>
      <c r="D352" s="37"/>
      <c r="E352" s="37"/>
      <c r="F352" s="1"/>
      <c r="G352" s="9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</row>
    <row r="353" spans="1:90" s="2" customFormat="1" x14ac:dyDescent="0.2">
      <c r="A353" s="1"/>
      <c r="B353" s="1"/>
      <c r="C353" s="1"/>
      <c r="D353" s="37"/>
      <c r="E353" s="37"/>
      <c r="F353" s="1"/>
      <c r="G353" s="9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</row>
    <row r="354" spans="1:90" s="2" customFormat="1" x14ac:dyDescent="0.2">
      <c r="A354" s="1"/>
      <c r="B354" s="1"/>
      <c r="C354" s="1"/>
      <c r="D354" s="37"/>
      <c r="E354" s="37"/>
      <c r="F354" s="1"/>
      <c r="G354" s="9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</row>
    <row r="355" spans="1:90" s="2" customFormat="1" x14ac:dyDescent="0.2">
      <c r="A355" s="1"/>
      <c r="B355" s="1"/>
      <c r="C355" s="1"/>
      <c r="D355" s="37"/>
      <c r="E355" s="37"/>
      <c r="F355" s="1"/>
      <c r="G355" s="9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</row>
    <row r="356" spans="1:90" s="2" customFormat="1" x14ac:dyDescent="0.2">
      <c r="A356" s="1"/>
      <c r="B356" s="1"/>
      <c r="C356" s="1"/>
      <c r="D356" s="37"/>
      <c r="E356" s="37"/>
      <c r="F356" s="1"/>
      <c r="G356" s="9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</row>
    <row r="357" spans="1:90" s="2" customFormat="1" x14ac:dyDescent="0.2">
      <c r="A357" s="1"/>
      <c r="B357" s="1"/>
      <c r="C357" s="1"/>
      <c r="D357" s="37"/>
      <c r="E357" s="37"/>
      <c r="F357" s="1"/>
      <c r="G357" s="9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</row>
    <row r="358" spans="1:90" s="2" customFormat="1" x14ac:dyDescent="0.2">
      <c r="A358" s="1"/>
      <c r="B358" s="1"/>
      <c r="C358" s="1"/>
      <c r="D358" s="37"/>
      <c r="E358" s="37"/>
      <c r="F358" s="1"/>
      <c r="G358" s="9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</row>
    <row r="359" spans="1:90" s="2" customFormat="1" x14ac:dyDescent="0.2">
      <c r="A359" s="1"/>
      <c r="B359" s="1"/>
      <c r="C359" s="1"/>
      <c r="D359" s="37"/>
      <c r="E359" s="37"/>
      <c r="F359" s="1"/>
      <c r="G359" s="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</row>
    <row r="360" spans="1:90" s="2" customFormat="1" x14ac:dyDescent="0.2">
      <c r="A360" s="1"/>
      <c r="B360" s="1"/>
      <c r="C360" s="1"/>
      <c r="D360" s="37"/>
      <c r="E360" s="37"/>
      <c r="F360" s="1"/>
      <c r="G360" s="9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</row>
    <row r="361" spans="1:90" s="2" customFormat="1" x14ac:dyDescent="0.2">
      <c r="A361" s="1"/>
      <c r="B361" s="1"/>
      <c r="C361" s="1"/>
      <c r="D361" s="37"/>
      <c r="E361" s="37"/>
      <c r="F361" s="1"/>
      <c r="G361" s="9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</row>
    <row r="362" spans="1:90" s="2" customFormat="1" x14ac:dyDescent="0.2">
      <c r="A362" s="1"/>
      <c r="B362" s="1"/>
      <c r="C362" s="1"/>
      <c r="D362" s="37"/>
      <c r="E362" s="37"/>
      <c r="F362" s="1"/>
      <c r="G362" s="9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</row>
    <row r="363" spans="1:90" s="2" customFormat="1" x14ac:dyDescent="0.2">
      <c r="A363" s="1"/>
      <c r="B363" s="1"/>
      <c r="C363" s="1"/>
      <c r="D363" s="37"/>
      <c r="E363" s="37"/>
      <c r="F363" s="1"/>
      <c r="G363" s="9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</row>
    <row r="364" spans="1:90" s="2" customFormat="1" x14ac:dyDescent="0.2">
      <c r="A364" s="1"/>
      <c r="B364" s="1"/>
      <c r="C364" s="1"/>
      <c r="D364" s="37"/>
      <c r="E364" s="37"/>
      <c r="F364" s="1"/>
      <c r="G364" s="9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</row>
    <row r="365" spans="1:90" s="2" customFormat="1" x14ac:dyDescent="0.2">
      <c r="A365" s="1"/>
      <c r="B365" s="1"/>
      <c r="C365" s="1"/>
      <c r="D365" s="37"/>
      <c r="E365" s="37"/>
      <c r="F365" s="1"/>
      <c r="G365" s="9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</row>
    <row r="366" spans="1:90" s="2" customFormat="1" x14ac:dyDescent="0.2">
      <c r="A366" s="1"/>
      <c r="B366" s="1"/>
      <c r="C366" s="1"/>
      <c r="D366" s="37"/>
      <c r="E366" s="37"/>
      <c r="F366" s="1"/>
      <c r="G366" s="9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</row>
    <row r="367" spans="1:90" s="2" customFormat="1" x14ac:dyDescent="0.2">
      <c r="A367" s="1"/>
      <c r="B367" s="1"/>
      <c r="C367" s="1"/>
      <c r="D367" s="37"/>
      <c r="E367" s="37"/>
      <c r="F367" s="1"/>
      <c r="G367" s="9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</row>
    <row r="368" spans="1:90" s="2" customFormat="1" x14ac:dyDescent="0.2">
      <c r="A368" s="1"/>
      <c r="B368" s="1"/>
      <c r="C368" s="1"/>
      <c r="D368" s="37"/>
      <c r="E368" s="37"/>
      <c r="F368" s="1"/>
      <c r="G368" s="9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</row>
    <row r="369" spans="1:90" s="2" customFormat="1" x14ac:dyDescent="0.2">
      <c r="A369" s="1"/>
      <c r="B369" s="1"/>
      <c r="C369" s="1"/>
      <c r="D369" s="37"/>
      <c r="E369" s="37"/>
      <c r="F369" s="1"/>
      <c r="G369" s="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</row>
    <row r="370" spans="1:90" s="2" customFormat="1" x14ac:dyDescent="0.2">
      <c r="A370" s="1"/>
      <c r="B370" s="1"/>
      <c r="C370" s="1"/>
      <c r="D370" s="37"/>
      <c r="E370" s="37"/>
      <c r="F370" s="1"/>
      <c r="G370" s="9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</row>
    <row r="371" spans="1:90" s="2" customFormat="1" x14ac:dyDescent="0.2">
      <c r="A371" s="1"/>
      <c r="B371" s="1"/>
      <c r="C371" s="1"/>
      <c r="D371" s="37"/>
      <c r="E371" s="37"/>
      <c r="F371" s="1"/>
      <c r="G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</row>
    <row r="372" spans="1:90" s="2" customFormat="1" x14ac:dyDescent="0.2">
      <c r="A372" s="1"/>
      <c r="B372" s="1"/>
      <c r="C372" s="1"/>
      <c r="D372" s="37"/>
      <c r="E372" s="37"/>
      <c r="F372" s="1"/>
      <c r="G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</row>
    <row r="373" spans="1:90" s="2" customFormat="1" x14ac:dyDescent="0.2">
      <c r="A373" s="1"/>
      <c r="B373" s="1"/>
      <c r="C373" s="1"/>
      <c r="D373" s="37"/>
      <c r="E373" s="37"/>
      <c r="F373" s="1"/>
      <c r="G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</row>
    <row r="374" spans="1:90" s="2" customFormat="1" x14ac:dyDescent="0.2">
      <c r="A374" s="1"/>
      <c r="B374" s="1"/>
      <c r="C374" s="1"/>
      <c r="D374" s="37"/>
      <c r="E374" s="37"/>
      <c r="F374" s="1"/>
      <c r="G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</row>
    <row r="375" spans="1:90" s="2" customFormat="1" x14ac:dyDescent="0.2">
      <c r="A375" s="1"/>
      <c r="B375" s="1"/>
      <c r="C375" s="1"/>
      <c r="D375" s="37"/>
      <c r="E375" s="37"/>
      <c r="F375" s="1"/>
      <c r="G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</row>
    <row r="376" spans="1:90" s="2" customFormat="1" x14ac:dyDescent="0.2">
      <c r="A376" s="1"/>
      <c r="B376" s="1"/>
      <c r="C376" s="1"/>
      <c r="D376" s="37"/>
      <c r="E376" s="37"/>
      <c r="F376" s="1"/>
      <c r="G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</row>
    <row r="377" spans="1:90" s="2" customFormat="1" x14ac:dyDescent="0.2">
      <c r="A377" s="1"/>
      <c r="B377" s="1"/>
      <c r="C377" s="1"/>
      <c r="D377" s="37"/>
      <c r="E377" s="37"/>
      <c r="F377" s="1"/>
      <c r="G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</row>
    <row r="378" spans="1:90" s="2" customFormat="1" x14ac:dyDescent="0.2">
      <c r="A378" s="1"/>
      <c r="B378" s="1"/>
      <c r="C378" s="1"/>
      <c r="D378" s="37"/>
      <c r="E378" s="37"/>
      <c r="F378" s="1"/>
      <c r="G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</row>
    <row r="379" spans="1:90" s="2" customFormat="1" x14ac:dyDescent="0.2">
      <c r="A379" s="1"/>
      <c r="B379" s="1"/>
      <c r="C379" s="1"/>
      <c r="D379" s="37"/>
      <c r="E379" s="37"/>
      <c r="F379" s="1"/>
      <c r="G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</row>
    <row r="380" spans="1:90" s="2" customFormat="1" x14ac:dyDescent="0.2">
      <c r="A380" s="1"/>
      <c r="B380" s="1"/>
      <c r="C380" s="1"/>
      <c r="D380" s="37"/>
      <c r="E380" s="37"/>
      <c r="F380" s="1"/>
      <c r="G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</row>
  </sheetData>
  <sheetProtection formatCells="0" formatColumns="0" formatRows="0" insertColumns="0" insertRows="0" deleteColumns="0" deleteRows="0"/>
  <autoFilter ref="A12:CL260" xr:uid="{00000000-0009-0000-0000-000003000000}"/>
  <sortState xmlns:xlrd2="http://schemas.microsoft.com/office/spreadsheetml/2017/richdata2" ref="A12:L234">
    <sortCondition ref="B12:B234"/>
    <sortCondition ref="C12:C234"/>
    <sortCondition ref="E12:E234"/>
  </sortState>
  <mergeCells count="15">
    <mergeCell ref="B5:B8"/>
    <mergeCell ref="C5:C8"/>
    <mergeCell ref="L7:L8"/>
    <mergeCell ref="A5:A8"/>
    <mergeCell ref="D5:D8"/>
    <mergeCell ref="E5:E8"/>
    <mergeCell ref="F5:F8"/>
    <mergeCell ref="G5:G8"/>
    <mergeCell ref="H5:H8"/>
    <mergeCell ref="I5:I8"/>
    <mergeCell ref="J5:J8"/>
    <mergeCell ref="K5:L5"/>
    <mergeCell ref="K6:K8"/>
    <mergeCell ref="A1:L1"/>
    <mergeCell ref="J4:L4"/>
  </mergeCells>
  <printOptions horizontalCentered="1"/>
  <pageMargins left="0" right="0" top="0.78740157480314965" bottom="0.19685039370078741" header="0.51181102362204722" footer="0.51181102362204722"/>
  <pageSetup paperSize="9" scale="62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#REF!</xm:f>
          </x14:formula1>
          <xm:sqref>C12:C260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  <pageSetUpPr fitToPage="1"/>
  </sheetPr>
  <dimension ref="A1:AZ178"/>
  <sheetViews>
    <sheetView topLeftCell="A97" zoomScale="145" zoomScaleNormal="145" workbookViewId="0">
      <selection activeCell="N16" sqref="N16"/>
    </sheetView>
  </sheetViews>
  <sheetFormatPr defaultColWidth="9.140625" defaultRowHeight="12.75" x14ac:dyDescent="0.2"/>
  <cols>
    <col min="1" max="1" width="3.85546875" style="1" customWidth="1"/>
    <col min="2" max="2" width="22.28515625" customWidth="1"/>
    <col min="3" max="3" width="9.5703125" customWidth="1"/>
    <col min="4" max="4" width="27.28515625" customWidth="1"/>
    <col min="5" max="5" width="5" style="1" customWidth="1"/>
    <col min="6" max="10" width="1.85546875" customWidth="1"/>
    <col min="11" max="11" width="3" customWidth="1"/>
    <col min="12" max="12" width="6.85546875" customWidth="1"/>
    <col min="13" max="13" width="6.7109375" customWidth="1"/>
    <col min="14" max="14" width="6.85546875" customWidth="1"/>
    <col min="15" max="15" width="11.7109375" customWidth="1"/>
    <col min="16" max="16" width="18" customWidth="1"/>
  </cols>
  <sheetData>
    <row r="1" spans="1:52" ht="15.75" x14ac:dyDescent="0.25">
      <c r="A1" s="187" t="s">
        <v>127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52" ht="12" customHeight="1" x14ac:dyDescent="0.25">
      <c r="N2" s="3" t="s">
        <v>180</v>
      </c>
      <c r="O2" s="3"/>
      <c r="P2" s="3"/>
    </row>
    <row r="3" spans="1:52" ht="12" customHeight="1" x14ac:dyDescent="0.25">
      <c r="N3" s="3" t="s">
        <v>25</v>
      </c>
    </row>
    <row r="4" spans="1:52" ht="12" customHeight="1" thickBot="1" x14ac:dyDescent="0.25"/>
    <row r="5" spans="1:52" ht="12" customHeight="1" x14ac:dyDescent="0.2">
      <c r="M5" s="220" t="s">
        <v>100</v>
      </c>
      <c r="N5" s="221"/>
      <c r="O5" s="221"/>
      <c r="P5" s="221"/>
    </row>
    <row r="6" spans="1:52" ht="12.75" customHeight="1" x14ac:dyDescent="0.2">
      <c r="A6" s="158" t="s">
        <v>1</v>
      </c>
      <c r="B6" s="158" t="s">
        <v>2</v>
      </c>
      <c r="C6" s="93"/>
      <c r="D6" s="158" t="s">
        <v>3</v>
      </c>
      <c r="E6" s="166" t="s">
        <v>4</v>
      </c>
      <c r="F6" s="164" t="s">
        <v>5</v>
      </c>
      <c r="G6" s="222"/>
      <c r="H6" s="222"/>
      <c r="I6" s="222"/>
      <c r="J6" s="222"/>
      <c r="K6" s="223"/>
      <c r="L6" s="210" t="s">
        <v>7</v>
      </c>
      <c r="M6" s="211" t="s">
        <v>8</v>
      </c>
      <c r="N6" s="214" t="s">
        <v>9</v>
      </c>
      <c r="O6" s="215"/>
      <c r="P6" s="2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2.75" customHeight="1" x14ac:dyDescent="0.2">
      <c r="A7" s="159"/>
      <c r="B7" s="159"/>
      <c r="C7" s="159" t="s">
        <v>153</v>
      </c>
      <c r="D7" s="159"/>
      <c r="E7" s="210"/>
      <c r="F7" s="165"/>
      <c r="G7" s="224"/>
      <c r="H7" s="224"/>
      <c r="I7" s="224"/>
      <c r="J7" s="224"/>
      <c r="K7" s="225"/>
      <c r="L7" s="210"/>
      <c r="M7" s="212"/>
      <c r="N7" s="161" t="s">
        <v>45</v>
      </c>
      <c r="O7" s="217" t="s">
        <v>10</v>
      </c>
      <c r="P7" s="21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62.25" customHeight="1" x14ac:dyDescent="0.2">
      <c r="A8" s="159"/>
      <c r="B8" s="159"/>
      <c r="C8" s="159"/>
      <c r="D8" s="159"/>
      <c r="E8" s="166"/>
      <c r="F8" s="165"/>
      <c r="G8" s="224"/>
      <c r="H8" s="224"/>
      <c r="I8" s="224"/>
      <c r="J8" s="224"/>
      <c r="K8" s="225"/>
      <c r="L8" s="210"/>
      <c r="M8" s="212"/>
      <c r="N8" s="163"/>
      <c r="O8" s="157" t="s">
        <v>182</v>
      </c>
      <c r="P8" s="15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ht="34.15" customHeight="1" x14ac:dyDescent="0.2">
      <c r="A9" s="160"/>
      <c r="B9" s="160"/>
      <c r="C9" s="160"/>
      <c r="D9" s="160"/>
      <c r="E9" s="166"/>
      <c r="F9" s="165"/>
      <c r="G9" s="224"/>
      <c r="H9" s="224"/>
      <c r="I9" s="224"/>
      <c r="J9" s="224"/>
      <c r="K9" s="225"/>
      <c r="L9" s="210"/>
      <c r="M9" s="213"/>
      <c r="N9" s="162"/>
      <c r="O9" s="50" t="s">
        <v>156</v>
      </c>
      <c r="P9" s="50" t="s">
        <v>13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s="2" customFormat="1" x14ac:dyDescent="0.2">
      <c r="A10" s="6">
        <v>1</v>
      </c>
      <c r="B10" s="6">
        <v>2</v>
      </c>
      <c r="C10" s="6"/>
      <c r="D10" s="6">
        <v>3</v>
      </c>
      <c r="E10" s="29">
        <v>4</v>
      </c>
      <c r="F10" s="31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  <c r="M10" s="59">
        <v>12</v>
      </c>
      <c r="N10" s="31">
        <v>13</v>
      </c>
      <c r="O10" s="31">
        <v>14</v>
      </c>
      <c r="P10" s="31">
        <v>15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x14ac:dyDescent="0.2">
      <c r="A11" s="12">
        <v>1</v>
      </c>
      <c r="B11" s="14" t="s">
        <v>26</v>
      </c>
      <c r="C11" s="12"/>
      <c r="D11" s="248"/>
      <c r="E11" s="135" t="s">
        <v>161</v>
      </c>
      <c r="F11" s="136"/>
      <c r="G11" s="137"/>
      <c r="H11" s="137"/>
      <c r="I11" s="137"/>
      <c r="J11" s="137"/>
      <c r="K11" s="137"/>
      <c r="L11" s="24">
        <v>17697</v>
      </c>
      <c r="M11" s="92">
        <v>5.77</v>
      </c>
      <c r="N11" s="6">
        <f>ROUND(M11*L11,0)</f>
        <v>102112</v>
      </c>
      <c r="O11" s="92">
        <v>1.71</v>
      </c>
      <c r="P11" s="6">
        <f t="shared" ref="P11:P38" si="0">N11*O11</f>
        <v>174611.52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22.5" x14ac:dyDescent="0.2">
      <c r="A12" s="12">
        <v>2</v>
      </c>
      <c r="B12" s="14" t="s">
        <v>148</v>
      </c>
      <c r="C12" s="12"/>
      <c r="D12" s="248"/>
      <c r="E12" s="135" t="s">
        <v>162</v>
      </c>
      <c r="F12" s="136"/>
      <c r="G12" s="137"/>
      <c r="H12" s="137"/>
      <c r="I12" s="137"/>
      <c r="J12" s="137"/>
      <c r="K12" s="137"/>
      <c r="L12" s="24">
        <v>17697</v>
      </c>
      <c r="M12" s="92">
        <v>5.53</v>
      </c>
      <c r="N12" s="6">
        <f>ROUND(M12*L12,0)</f>
        <v>97864</v>
      </c>
      <c r="O12" s="92">
        <v>1.71</v>
      </c>
      <c r="P12" s="6">
        <f t="shared" si="0"/>
        <v>167347.44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x14ac:dyDescent="0.2">
      <c r="A13" s="12">
        <v>3</v>
      </c>
      <c r="B13" s="14" t="s">
        <v>27</v>
      </c>
      <c r="C13" s="12"/>
      <c r="D13" s="248"/>
      <c r="E13" s="135" t="s">
        <v>40</v>
      </c>
      <c r="F13" s="136"/>
      <c r="G13" s="137"/>
      <c r="H13" s="137"/>
      <c r="I13" s="137"/>
      <c r="J13" s="137"/>
      <c r="K13" s="137"/>
      <c r="L13" s="24">
        <v>17697</v>
      </c>
      <c r="M13" s="92">
        <v>4.6100000000000003</v>
      </c>
      <c r="N13" s="6">
        <f t="shared" ref="N13:N20" si="1">ROUND(M13*L13,0)</f>
        <v>81583</v>
      </c>
      <c r="O13" s="92">
        <v>1.71</v>
      </c>
      <c r="P13" s="6">
        <f t="shared" si="0"/>
        <v>139506.93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x14ac:dyDescent="0.2">
      <c r="A14" s="12">
        <v>4</v>
      </c>
      <c r="B14" s="14" t="s">
        <v>154</v>
      </c>
      <c r="C14" s="12"/>
      <c r="D14" s="248"/>
      <c r="E14" s="135" t="s">
        <v>40</v>
      </c>
      <c r="F14" s="136"/>
      <c r="G14" s="137"/>
      <c r="H14" s="137"/>
      <c r="I14" s="137"/>
      <c r="J14" s="137"/>
      <c r="K14" s="137"/>
      <c r="L14" s="24">
        <v>17697</v>
      </c>
      <c r="M14" s="92">
        <v>4.0999999999999996</v>
      </c>
      <c r="N14" s="6">
        <f t="shared" si="1"/>
        <v>72558</v>
      </c>
      <c r="O14" s="92">
        <v>1.71</v>
      </c>
      <c r="P14" s="6">
        <f t="shared" si="0"/>
        <v>124074.18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x14ac:dyDescent="0.2">
      <c r="A15" s="12">
        <v>5</v>
      </c>
      <c r="B15" s="14" t="s">
        <v>144</v>
      </c>
      <c r="C15" s="12"/>
      <c r="D15" s="248"/>
      <c r="E15" s="135" t="s">
        <v>149</v>
      </c>
      <c r="F15" s="136"/>
      <c r="G15" s="137"/>
      <c r="H15" s="137"/>
      <c r="I15" s="137"/>
      <c r="J15" s="137"/>
      <c r="K15" s="137"/>
      <c r="L15" s="24">
        <v>17697</v>
      </c>
      <c r="M15" s="92">
        <v>5.31</v>
      </c>
      <c r="N15" s="6">
        <f t="shared" si="1"/>
        <v>93971</v>
      </c>
      <c r="O15" s="92">
        <v>1.71</v>
      </c>
      <c r="P15" s="6">
        <f t="shared" si="0"/>
        <v>160690.41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x14ac:dyDescent="0.2">
      <c r="A16" s="12">
        <v>6</v>
      </c>
      <c r="B16" s="14" t="s">
        <v>165</v>
      </c>
      <c r="C16" s="12"/>
      <c r="D16" s="248"/>
      <c r="E16" s="135" t="s">
        <v>149</v>
      </c>
      <c r="F16" s="136"/>
      <c r="G16" s="137"/>
      <c r="H16" s="137"/>
      <c r="I16" s="137"/>
      <c r="J16" s="137"/>
      <c r="K16" s="137"/>
      <c r="L16" s="24">
        <v>17697</v>
      </c>
      <c r="M16" s="92">
        <v>5.09</v>
      </c>
      <c r="N16" s="6">
        <f t="shared" si="1"/>
        <v>90078</v>
      </c>
      <c r="O16" s="92">
        <v>1.71</v>
      </c>
      <c r="P16" s="6">
        <f t="shared" si="0"/>
        <v>154033.38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22.5" x14ac:dyDescent="0.2">
      <c r="A17" s="12">
        <v>7</v>
      </c>
      <c r="B17" s="14" t="s">
        <v>117</v>
      </c>
      <c r="C17" s="12"/>
      <c r="D17" s="248"/>
      <c r="E17" s="135" t="s">
        <v>40</v>
      </c>
      <c r="F17" s="136"/>
      <c r="G17" s="137"/>
      <c r="H17" s="137"/>
      <c r="I17" s="137"/>
      <c r="J17" s="137"/>
      <c r="K17" s="137"/>
      <c r="L17" s="24">
        <v>17697</v>
      </c>
      <c r="M17" s="92">
        <v>4.2300000000000004</v>
      </c>
      <c r="N17" s="6">
        <f t="shared" si="1"/>
        <v>74858</v>
      </c>
      <c r="O17" s="92">
        <v>1.71</v>
      </c>
      <c r="P17" s="6">
        <f t="shared" si="0"/>
        <v>128007.18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x14ac:dyDescent="0.2">
      <c r="A18" s="12">
        <v>8</v>
      </c>
      <c r="B18" s="14" t="s">
        <v>134</v>
      </c>
      <c r="C18" s="12"/>
      <c r="D18" s="248"/>
      <c r="E18" s="135" t="s">
        <v>40</v>
      </c>
      <c r="F18" s="136"/>
      <c r="G18" s="137"/>
      <c r="H18" s="137"/>
      <c r="I18" s="137"/>
      <c r="J18" s="137"/>
      <c r="K18" s="137"/>
      <c r="L18" s="24">
        <v>17697</v>
      </c>
      <c r="M18" s="92">
        <v>4.43</v>
      </c>
      <c r="N18" s="6">
        <f t="shared" si="1"/>
        <v>78398</v>
      </c>
      <c r="O18" s="92">
        <v>1.71</v>
      </c>
      <c r="P18" s="6">
        <f t="shared" si="0"/>
        <v>134060.57999999999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x14ac:dyDescent="0.2">
      <c r="A19" s="12">
        <v>9</v>
      </c>
      <c r="B19" s="14" t="s">
        <v>28</v>
      </c>
      <c r="C19" s="12"/>
      <c r="D19" s="248"/>
      <c r="E19" s="135" t="s">
        <v>40</v>
      </c>
      <c r="F19" s="136"/>
      <c r="G19" s="137"/>
      <c r="H19" s="137"/>
      <c r="I19" s="137"/>
      <c r="J19" s="137"/>
      <c r="K19" s="137"/>
      <c r="L19" s="24">
        <v>17697</v>
      </c>
      <c r="M19" s="92">
        <v>4.51</v>
      </c>
      <c r="N19" s="6">
        <f t="shared" si="1"/>
        <v>79813</v>
      </c>
      <c r="O19" s="92">
        <v>1.71</v>
      </c>
      <c r="P19" s="6">
        <f t="shared" si="0"/>
        <v>136480.23000000001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22.5" x14ac:dyDescent="0.2">
      <c r="A20" s="12">
        <v>10</v>
      </c>
      <c r="B20" s="14" t="s">
        <v>35</v>
      </c>
      <c r="C20" s="12"/>
      <c r="D20" s="248"/>
      <c r="E20" s="135" t="s">
        <v>40</v>
      </c>
      <c r="F20" s="136"/>
      <c r="G20" s="137"/>
      <c r="H20" s="137"/>
      <c r="I20" s="137"/>
      <c r="J20" s="137"/>
      <c r="K20" s="137"/>
      <c r="L20" s="24">
        <v>17697</v>
      </c>
      <c r="M20" s="92">
        <v>4.2300000000000004</v>
      </c>
      <c r="N20" s="6">
        <f t="shared" si="1"/>
        <v>74858</v>
      </c>
      <c r="O20" s="92">
        <v>1.71</v>
      </c>
      <c r="P20" s="6">
        <f t="shared" si="0"/>
        <v>128007.18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x14ac:dyDescent="0.2">
      <c r="A21" s="12">
        <v>11</v>
      </c>
      <c r="B21" s="14" t="s">
        <v>123</v>
      </c>
      <c r="C21" s="12"/>
      <c r="D21" s="248"/>
      <c r="E21" s="135" t="s">
        <v>40</v>
      </c>
      <c r="F21" s="136"/>
      <c r="G21" s="137"/>
      <c r="H21" s="137"/>
      <c r="I21" s="137"/>
      <c r="J21" s="137"/>
      <c r="K21" s="137"/>
      <c r="L21" s="24">
        <v>17697</v>
      </c>
      <c r="M21" s="92">
        <v>4.1900000000000004</v>
      </c>
      <c r="N21" s="6">
        <f t="shared" ref="N21:N28" si="2">ROUND(M21*L21,0)</f>
        <v>74150</v>
      </c>
      <c r="O21" s="92">
        <v>1.71</v>
      </c>
      <c r="P21" s="6">
        <f t="shared" si="0"/>
        <v>126796.5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22.5" x14ac:dyDescent="0.2">
      <c r="A22" s="12">
        <v>12</v>
      </c>
      <c r="B22" s="14" t="s">
        <v>43</v>
      </c>
      <c r="C22" s="12"/>
      <c r="D22" s="248"/>
      <c r="E22" s="135" t="s">
        <v>40</v>
      </c>
      <c r="F22" s="136"/>
      <c r="G22" s="137"/>
      <c r="H22" s="137"/>
      <c r="I22" s="137"/>
      <c r="J22" s="137"/>
      <c r="K22" s="137"/>
      <c r="L22" s="24">
        <v>17697</v>
      </c>
      <c r="M22" s="92">
        <v>4.6100000000000003</v>
      </c>
      <c r="N22" s="6">
        <f t="shared" si="2"/>
        <v>81583</v>
      </c>
      <c r="O22" s="92">
        <v>1.71</v>
      </c>
      <c r="P22" s="6">
        <f t="shared" si="0"/>
        <v>139506.93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x14ac:dyDescent="0.2">
      <c r="A23" s="12">
        <v>13</v>
      </c>
      <c r="B23" s="14" t="s">
        <v>30</v>
      </c>
      <c r="C23" s="12"/>
      <c r="D23" s="248"/>
      <c r="E23" s="135" t="s">
        <v>41</v>
      </c>
      <c r="F23" s="136"/>
      <c r="G23" s="137"/>
      <c r="H23" s="137"/>
      <c r="I23" s="137"/>
      <c r="J23" s="137"/>
      <c r="K23" s="137"/>
      <c r="L23" s="24">
        <v>17697</v>
      </c>
      <c r="M23" s="92">
        <v>3.31</v>
      </c>
      <c r="N23" s="6">
        <f t="shared" si="2"/>
        <v>58577</v>
      </c>
      <c r="O23" s="92">
        <v>1.71</v>
      </c>
      <c r="P23" s="6">
        <f t="shared" si="0"/>
        <v>100166.67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x14ac:dyDescent="0.2">
      <c r="A24" s="12">
        <v>14</v>
      </c>
      <c r="B24" s="14" t="s">
        <v>30</v>
      </c>
      <c r="C24" s="12"/>
      <c r="D24" s="248"/>
      <c r="E24" s="135" t="s">
        <v>41</v>
      </c>
      <c r="F24" s="136"/>
      <c r="G24" s="137"/>
      <c r="H24" s="137"/>
      <c r="I24" s="137"/>
      <c r="J24" s="137"/>
      <c r="K24" s="137"/>
      <c r="L24" s="24">
        <v>17697</v>
      </c>
      <c r="M24" s="92">
        <v>3.43</v>
      </c>
      <c r="N24" s="6">
        <f t="shared" si="2"/>
        <v>60701</v>
      </c>
      <c r="O24" s="92">
        <v>1.71</v>
      </c>
      <c r="P24" s="6">
        <f t="shared" si="0"/>
        <v>103798.70999999999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x14ac:dyDescent="0.2">
      <c r="A25" s="12">
        <v>15</v>
      </c>
      <c r="B25" s="14" t="s">
        <v>42</v>
      </c>
      <c r="C25" s="12"/>
      <c r="D25" s="248"/>
      <c r="E25" s="135" t="s">
        <v>40</v>
      </c>
      <c r="F25" s="136"/>
      <c r="G25" s="137"/>
      <c r="H25" s="137"/>
      <c r="I25" s="137"/>
      <c r="J25" s="137"/>
      <c r="K25" s="137"/>
      <c r="L25" s="24">
        <v>17697</v>
      </c>
      <c r="M25" s="92">
        <v>4.2699999999999996</v>
      </c>
      <c r="N25" s="6">
        <f t="shared" si="2"/>
        <v>75566</v>
      </c>
      <c r="O25" s="92">
        <v>1.71</v>
      </c>
      <c r="P25" s="6">
        <f t="shared" si="0"/>
        <v>129217.86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x14ac:dyDescent="0.2">
      <c r="A26" s="12">
        <v>16</v>
      </c>
      <c r="B26" s="14" t="s">
        <v>42</v>
      </c>
      <c r="C26" s="12"/>
      <c r="D26" s="248"/>
      <c r="E26" s="135" t="s">
        <v>40</v>
      </c>
      <c r="F26" s="136"/>
      <c r="G26" s="137"/>
      <c r="H26" s="137"/>
      <c r="I26" s="137"/>
      <c r="J26" s="137"/>
      <c r="K26" s="137"/>
      <c r="L26" s="24">
        <v>17697</v>
      </c>
      <c r="M26" s="92">
        <v>4.46</v>
      </c>
      <c r="N26" s="6">
        <f t="shared" si="2"/>
        <v>78929</v>
      </c>
      <c r="O26" s="92">
        <v>1.71</v>
      </c>
      <c r="P26" s="6">
        <f t="shared" si="0"/>
        <v>134968.59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22.5" x14ac:dyDescent="0.2">
      <c r="A27" s="12">
        <v>17</v>
      </c>
      <c r="B27" s="14" t="s">
        <v>126</v>
      </c>
      <c r="C27" s="12"/>
      <c r="D27" s="248"/>
      <c r="E27" s="135" t="s">
        <v>40</v>
      </c>
      <c r="F27" s="136"/>
      <c r="G27" s="137"/>
      <c r="H27" s="137"/>
      <c r="I27" s="137"/>
      <c r="J27" s="137"/>
      <c r="K27" s="137"/>
      <c r="L27" s="24">
        <v>17697</v>
      </c>
      <c r="M27" s="92">
        <v>4.2699999999999996</v>
      </c>
      <c r="N27" s="6">
        <f t="shared" si="2"/>
        <v>75566</v>
      </c>
      <c r="O27" s="92">
        <v>1.71</v>
      </c>
      <c r="P27" s="6">
        <f t="shared" si="0"/>
        <v>129217.86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22.5" x14ac:dyDescent="0.2">
      <c r="A28" s="12">
        <v>18</v>
      </c>
      <c r="B28" s="14" t="s">
        <v>124</v>
      </c>
      <c r="C28" s="12"/>
      <c r="D28" s="248"/>
      <c r="E28" s="138">
        <v>4</v>
      </c>
      <c r="F28" s="136"/>
      <c r="G28" s="137"/>
      <c r="H28" s="137"/>
      <c r="I28" s="137"/>
      <c r="J28" s="137"/>
      <c r="K28" s="137"/>
      <c r="L28" s="24">
        <v>17697</v>
      </c>
      <c r="M28" s="92">
        <v>2.89</v>
      </c>
      <c r="N28" s="6">
        <f t="shared" si="2"/>
        <v>51144</v>
      </c>
      <c r="O28" s="92">
        <v>1.71</v>
      </c>
      <c r="P28" s="6">
        <f t="shared" si="0"/>
        <v>87456.24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22.5" x14ac:dyDescent="0.2">
      <c r="A29" s="12">
        <v>19</v>
      </c>
      <c r="B29" s="14" t="s">
        <v>126</v>
      </c>
      <c r="C29" s="12"/>
      <c r="D29" s="248"/>
      <c r="E29" s="138" t="s">
        <v>40</v>
      </c>
      <c r="F29" s="136"/>
      <c r="G29" s="137"/>
      <c r="H29" s="137"/>
      <c r="I29" s="137"/>
      <c r="J29" s="137"/>
      <c r="K29" s="137"/>
      <c r="L29" s="24">
        <v>17697</v>
      </c>
      <c r="M29" s="92">
        <v>4.2300000000000004</v>
      </c>
      <c r="N29" s="6">
        <f t="shared" ref="N29:N38" si="3">ROUND(M29*L29,0)</f>
        <v>74858</v>
      </c>
      <c r="O29" s="92">
        <v>1.71</v>
      </c>
      <c r="P29" s="6">
        <f t="shared" si="0"/>
        <v>128007.18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22.5" x14ac:dyDescent="0.2">
      <c r="A30" s="12"/>
      <c r="B30" s="14" t="s">
        <v>126</v>
      </c>
      <c r="C30" s="12"/>
      <c r="D30" s="248"/>
      <c r="E30" s="138" t="s">
        <v>40</v>
      </c>
      <c r="F30" s="136"/>
      <c r="G30" s="137"/>
      <c r="H30" s="137"/>
      <c r="I30" s="137"/>
      <c r="J30" s="137"/>
      <c r="K30" s="137"/>
      <c r="L30" s="24">
        <v>17697</v>
      </c>
      <c r="M30" s="92">
        <v>4.43</v>
      </c>
      <c r="N30" s="6">
        <f t="shared" ref="N30" si="4">ROUND(M30*L30,0)</f>
        <v>78398</v>
      </c>
      <c r="O30" s="92">
        <v>1.71</v>
      </c>
      <c r="P30" s="6">
        <f t="shared" si="0"/>
        <v>134060.57999999999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x14ac:dyDescent="0.2">
      <c r="A31" s="12">
        <v>20</v>
      </c>
      <c r="B31" s="14" t="s">
        <v>42</v>
      </c>
      <c r="C31" s="12"/>
      <c r="D31" s="248"/>
      <c r="E31" s="135" t="s">
        <v>40</v>
      </c>
      <c r="F31" s="136"/>
      <c r="G31" s="137"/>
      <c r="H31" s="137"/>
      <c r="I31" s="137"/>
      <c r="J31" s="137"/>
      <c r="K31" s="137"/>
      <c r="L31" s="24">
        <v>17697</v>
      </c>
      <c r="M31" s="92">
        <v>4.51</v>
      </c>
      <c r="N31" s="6">
        <f t="shared" si="3"/>
        <v>79813</v>
      </c>
      <c r="O31" s="92">
        <v>1.71</v>
      </c>
      <c r="P31" s="6">
        <f t="shared" si="0"/>
        <v>136480.23000000001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x14ac:dyDescent="0.2">
      <c r="A32" s="12">
        <v>21</v>
      </c>
      <c r="B32" s="14" t="s">
        <v>132</v>
      </c>
      <c r="C32" s="12"/>
      <c r="D32" s="248"/>
      <c r="E32" s="135" t="s">
        <v>39</v>
      </c>
      <c r="F32" s="136"/>
      <c r="G32" s="137"/>
      <c r="H32" s="137"/>
      <c r="I32" s="137"/>
      <c r="J32" s="137"/>
      <c r="K32" s="137"/>
      <c r="L32" s="24">
        <v>17697</v>
      </c>
      <c r="M32" s="92">
        <v>3.16</v>
      </c>
      <c r="N32" s="6">
        <f t="shared" si="3"/>
        <v>55923</v>
      </c>
      <c r="O32" s="92">
        <v>1.71</v>
      </c>
      <c r="P32" s="6">
        <f t="shared" si="0"/>
        <v>95628.33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x14ac:dyDescent="0.2">
      <c r="A33" s="12">
        <v>22</v>
      </c>
      <c r="B33" s="14" t="s">
        <v>34</v>
      </c>
      <c r="C33" s="12"/>
      <c r="D33" s="248"/>
      <c r="E33" s="135" t="s">
        <v>40</v>
      </c>
      <c r="F33" s="136"/>
      <c r="G33" s="137"/>
      <c r="H33" s="137"/>
      <c r="I33" s="137"/>
      <c r="J33" s="137"/>
      <c r="K33" s="137"/>
      <c r="L33" s="24">
        <v>17697</v>
      </c>
      <c r="M33" s="92">
        <v>4.71</v>
      </c>
      <c r="N33" s="6">
        <f t="shared" si="3"/>
        <v>83353</v>
      </c>
      <c r="O33" s="92">
        <v>1.71</v>
      </c>
      <c r="P33" s="6">
        <f t="shared" si="0"/>
        <v>142533.63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x14ac:dyDescent="0.2">
      <c r="A34" s="12">
        <v>24</v>
      </c>
      <c r="B34" s="14" t="s">
        <v>32</v>
      </c>
      <c r="C34" s="12"/>
      <c r="D34" s="248"/>
      <c r="E34" s="135" t="s">
        <v>39</v>
      </c>
      <c r="F34" s="136"/>
      <c r="G34" s="137"/>
      <c r="H34" s="137"/>
      <c r="I34" s="137"/>
      <c r="J34" s="137"/>
      <c r="K34" s="137"/>
      <c r="L34" s="24">
        <v>17697</v>
      </c>
      <c r="M34" s="92">
        <v>3.29</v>
      </c>
      <c r="N34" s="6">
        <f t="shared" si="3"/>
        <v>58223</v>
      </c>
      <c r="O34" s="92">
        <v>1.71</v>
      </c>
      <c r="P34" s="6">
        <f t="shared" si="0"/>
        <v>99561.33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x14ac:dyDescent="0.2">
      <c r="A35" s="12">
        <v>25</v>
      </c>
      <c r="B35" s="14" t="s">
        <v>29</v>
      </c>
      <c r="C35" s="12"/>
      <c r="D35" s="248"/>
      <c r="E35" s="135" t="s">
        <v>41</v>
      </c>
      <c r="F35" s="136"/>
      <c r="G35" s="137"/>
      <c r="H35" s="137"/>
      <c r="I35" s="137"/>
      <c r="J35" s="137"/>
      <c r="K35" s="137"/>
      <c r="L35" s="24">
        <v>17697</v>
      </c>
      <c r="M35" s="92">
        <v>3.31</v>
      </c>
      <c r="N35" s="6">
        <f t="shared" si="3"/>
        <v>58577</v>
      </c>
      <c r="O35" s="92">
        <v>1.71</v>
      </c>
      <c r="P35" s="6">
        <f t="shared" si="0"/>
        <v>100166.67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x14ac:dyDescent="0.2">
      <c r="A36" s="12">
        <v>26</v>
      </c>
      <c r="B36" s="14" t="s">
        <v>123</v>
      </c>
      <c r="C36" s="12"/>
      <c r="D36" s="248"/>
      <c r="E36" s="135" t="s">
        <v>40</v>
      </c>
      <c r="F36" s="136"/>
      <c r="G36" s="137"/>
      <c r="H36" s="137"/>
      <c r="I36" s="137"/>
      <c r="J36" s="137"/>
      <c r="K36" s="137"/>
      <c r="L36" s="24">
        <v>17697</v>
      </c>
      <c r="M36" s="92">
        <v>4.2300000000000004</v>
      </c>
      <c r="N36" s="6">
        <f t="shared" si="3"/>
        <v>74858</v>
      </c>
      <c r="O36" s="92">
        <v>1.71</v>
      </c>
      <c r="P36" s="6">
        <f t="shared" si="0"/>
        <v>128007.18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x14ac:dyDescent="0.2">
      <c r="A37" s="12">
        <v>27</v>
      </c>
      <c r="B37" s="14" t="s">
        <v>123</v>
      </c>
      <c r="C37" s="12"/>
      <c r="D37" s="248"/>
      <c r="E37" s="135" t="s">
        <v>40</v>
      </c>
      <c r="F37" s="136"/>
      <c r="G37" s="137"/>
      <c r="H37" s="137"/>
      <c r="I37" s="137"/>
      <c r="J37" s="137"/>
      <c r="K37" s="137"/>
      <c r="L37" s="24">
        <v>17697</v>
      </c>
      <c r="M37" s="92">
        <v>4.51</v>
      </c>
      <c r="N37" s="6">
        <f t="shared" si="3"/>
        <v>79813</v>
      </c>
      <c r="O37" s="92">
        <v>1.71</v>
      </c>
      <c r="P37" s="6">
        <f t="shared" si="0"/>
        <v>136480.23000000001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x14ac:dyDescent="0.2">
      <c r="A38" s="12">
        <v>28</v>
      </c>
      <c r="B38" s="14" t="s">
        <v>31</v>
      </c>
      <c r="C38" s="12"/>
      <c r="D38" s="248"/>
      <c r="E38" s="135" t="s">
        <v>41</v>
      </c>
      <c r="F38" s="136"/>
      <c r="G38" s="137"/>
      <c r="H38" s="137"/>
      <c r="I38" s="137"/>
      <c r="J38" s="137"/>
      <c r="K38" s="137"/>
      <c r="L38" s="24">
        <v>17697</v>
      </c>
      <c r="M38" s="92">
        <v>3.5</v>
      </c>
      <c r="N38" s="6">
        <f t="shared" si="3"/>
        <v>61940</v>
      </c>
      <c r="O38" s="92">
        <v>1.71</v>
      </c>
      <c r="P38" s="6">
        <f t="shared" si="0"/>
        <v>105917.4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22.5" x14ac:dyDescent="0.2">
      <c r="A39" s="12">
        <v>29</v>
      </c>
      <c r="B39" s="14" t="s">
        <v>43</v>
      </c>
      <c r="C39" s="12"/>
      <c r="D39" s="248"/>
      <c r="E39" s="135" t="s">
        <v>40</v>
      </c>
      <c r="F39" s="136"/>
      <c r="G39" s="137"/>
      <c r="H39" s="137"/>
      <c r="I39" s="137"/>
      <c r="J39" s="137"/>
      <c r="K39" s="137"/>
      <c r="L39" s="24">
        <v>17697</v>
      </c>
      <c r="M39" s="92">
        <v>4.43</v>
      </c>
      <c r="N39" s="6">
        <f t="shared" ref="N39:N48" si="5">ROUND(L39*M39,0)</f>
        <v>78398</v>
      </c>
      <c r="O39" s="92">
        <v>1.71</v>
      </c>
      <c r="P39" s="6">
        <f>N39*O39</f>
        <v>134060.57999999999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22.5" x14ac:dyDescent="0.2">
      <c r="A40" s="12">
        <v>30</v>
      </c>
      <c r="B40" s="14" t="s">
        <v>117</v>
      </c>
      <c r="C40" s="12"/>
      <c r="D40" s="248"/>
      <c r="E40" s="135" t="s">
        <v>40</v>
      </c>
      <c r="F40" s="136"/>
      <c r="G40" s="137"/>
      <c r="H40" s="137"/>
      <c r="I40" s="137"/>
      <c r="J40" s="137"/>
      <c r="K40" s="137"/>
      <c r="L40" s="24">
        <v>17697</v>
      </c>
      <c r="M40" s="92">
        <v>4.1900000000000004</v>
      </c>
      <c r="N40" s="6">
        <f t="shared" si="5"/>
        <v>74150</v>
      </c>
      <c r="O40" s="92">
        <v>1.71</v>
      </c>
      <c r="P40" s="6">
        <f t="shared" ref="P40:P103" si="6">N40*O40</f>
        <v>126796.5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x14ac:dyDescent="0.2">
      <c r="A41" s="12">
        <v>31</v>
      </c>
      <c r="B41" s="14" t="s">
        <v>42</v>
      </c>
      <c r="C41" s="12"/>
      <c r="D41" s="248"/>
      <c r="E41" s="135" t="s">
        <v>40</v>
      </c>
      <c r="F41" s="136"/>
      <c r="G41" s="137"/>
      <c r="H41" s="137"/>
      <c r="I41" s="137"/>
      <c r="J41" s="137"/>
      <c r="K41" s="137"/>
      <c r="L41" s="24">
        <v>17697</v>
      </c>
      <c r="M41" s="92">
        <v>4.2699999999999996</v>
      </c>
      <c r="N41" s="6">
        <f t="shared" si="5"/>
        <v>75566</v>
      </c>
      <c r="O41" s="92">
        <v>1.71</v>
      </c>
      <c r="P41" s="6">
        <f t="shared" si="6"/>
        <v>129217.86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22.5" x14ac:dyDescent="0.2">
      <c r="A42" s="12">
        <v>32</v>
      </c>
      <c r="B42" s="14" t="s">
        <v>43</v>
      </c>
      <c r="C42" s="12"/>
      <c r="D42" s="248"/>
      <c r="E42" s="135" t="s">
        <v>40</v>
      </c>
      <c r="F42" s="136"/>
      <c r="G42" s="137"/>
      <c r="H42" s="137"/>
      <c r="I42" s="137"/>
      <c r="J42" s="137"/>
      <c r="K42" s="137"/>
      <c r="L42" s="24">
        <v>17697</v>
      </c>
      <c r="M42" s="92">
        <v>4.2699999999999996</v>
      </c>
      <c r="N42" s="6">
        <f t="shared" si="5"/>
        <v>75566</v>
      </c>
      <c r="O42" s="92">
        <v>1.71</v>
      </c>
      <c r="P42" s="6">
        <f t="shared" si="6"/>
        <v>129217.86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33.75" x14ac:dyDescent="0.2">
      <c r="A43" s="12">
        <v>33</v>
      </c>
      <c r="B43" s="14" t="s">
        <v>33</v>
      </c>
      <c r="C43" s="12"/>
      <c r="D43" s="248"/>
      <c r="E43" s="138">
        <v>4</v>
      </c>
      <c r="F43" s="136"/>
      <c r="G43" s="137"/>
      <c r="H43" s="137"/>
      <c r="I43" s="137"/>
      <c r="J43" s="137"/>
      <c r="K43" s="137"/>
      <c r="L43" s="24">
        <v>17697</v>
      </c>
      <c r="M43" s="92">
        <v>2.89</v>
      </c>
      <c r="N43" s="6">
        <f t="shared" si="5"/>
        <v>51144</v>
      </c>
      <c r="O43" s="92">
        <v>1.71</v>
      </c>
      <c r="P43" s="6">
        <f t="shared" si="6"/>
        <v>87456.24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22.5" x14ac:dyDescent="0.2">
      <c r="A44" s="12">
        <v>34</v>
      </c>
      <c r="B44" s="14" t="s">
        <v>125</v>
      </c>
      <c r="C44" s="12"/>
      <c r="D44" s="248"/>
      <c r="E44" s="135" t="s">
        <v>40</v>
      </c>
      <c r="F44" s="136"/>
      <c r="G44" s="137"/>
      <c r="H44" s="137"/>
      <c r="I44" s="137"/>
      <c r="J44" s="137"/>
      <c r="K44" s="137"/>
      <c r="L44" s="24">
        <v>17697</v>
      </c>
      <c r="M44" s="92">
        <v>4.2300000000000004</v>
      </c>
      <c r="N44" s="6">
        <f t="shared" si="5"/>
        <v>74858</v>
      </c>
      <c r="O44" s="92">
        <v>1.71</v>
      </c>
      <c r="P44" s="6">
        <f t="shared" si="6"/>
        <v>128007.18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22.5" x14ac:dyDescent="0.2">
      <c r="A45" s="12">
        <v>35</v>
      </c>
      <c r="B45" s="14" t="s">
        <v>43</v>
      </c>
      <c r="C45" s="12"/>
      <c r="D45" s="248"/>
      <c r="E45" s="135" t="s">
        <v>40</v>
      </c>
      <c r="F45" s="136"/>
      <c r="G45" s="137"/>
      <c r="H45" s="137"/>
      <c r="I45" s="137"/>
      <c r="J45" s="137"/>
      <c r="K45" s="137"/>
      <c r="L45" s="24">
        <v>17697</v>
      </c>
      <c r="M45" s="92">
        <v>4.2300000000000004</v>
      </c>
      <c r="N45" s="6">
        <f t="shared" si="5"/>
        <v>74858</v>
      </c>
      <c r="O45" s="92">
        <v>1.71</v>
      </c>
      <c r="P45" s="6">
        <f t="shared" si="6"/>
        <v>128007.18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x14ac:dyDescent="0.2">
      <c r="A46" s="12">
        <v>36</v>
      </c>
      <c r="B46" s="14" t="s">
        <v>147</v>
      </c>
      <c r="C46" s="12"/>
      <c r="D46" s="248"/>
      <c r="E46" s="135" t="s">
        <v>40</v>
      </c>
      <c r="F46" s="136"/>
      <c r="G46" s="137"/>
      <c r="H46" s="137"/>
      <c r="I46" s="137"/>
      <c r="J46" s="137"/>
      <c r="K46" s="137"/>
      <c r="L46" s="24">
        <v>17697</v>
      </c>
      <c r="M46" s="92">
        <v>4.1900000000000004</v>
      </c>
      <c r="N46" s="6">
        <f t="shared" si="5"/>
        <v>74150</v>
      </c>
      <c r="O46" s="92">
        <v>1.71</v>
      </c>
      <c r="P46" s="6">
        <f t="shared" si="6"/>
        <v>126796.5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x14ac:dyDescent="0.2">
      <c r="A47" s="12">
        <v>37</v>
      </c>
      <c r="B47" s="14" t="s">
        <v>146</v>
      </c>
      <c r="C47" s="12"/>
      <c r="D47" s="248"/>
      <c r="E47" s="135" t="s">
        <v>40</v>
      </c>
      <c r="F47" s="136"/>
      <c r="G47" s="137"/>
      <c r="H47" s="137"/>
      <c r="I47" s="137"/>
      <c r="J47" s="137"/>
      <c r="K47" s="137"/>
      <c r="L47" s="24">
        <v>17697</v>
      </c>
      <c r="M47" s="92">
        <v>4.1900000000000004</v>
      </c>
      <c r="N47" s="6">
        <f t="shared" si="5"/>
        <v>74150</v>
      </c>
      <c r="O47" s="92">
        <v>1.71</v>
      </c>
      <c r="P47" s="6">
        <f t="shared" si="6"/>
        <v>126796.5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22.5" x14ac:dyDescent="0.2">
      <c r="A48" s="12">
        <v>38</v>
      </c>
      <c r="B48" s="14" t="s">
        <v>43</v>
      </c>
      <c r="C48" s="12"/>
      <c r="D48" s="248"/>
      <c r="E48" s="135" t="s">
        <v>40</v>
      </c>
      <c r="F48" s="136"/>
      <c r="G48" s="137"/>
      <c r="H48" s="137"/>
      <c r="I48" s="137"/>
      <c r="J48" s="137"/>
      <c r="K48" s="137"/>
      <c r="L48" s="24">
        <v>17697</v>
      </c>
      <c r="M48" s="92">
        <v>4.1900000000000004</v>
      </c>
      <c r="N48" s="6">
        <f t="shared" si="5"/>
        <v>74150</v>
      </c>
      <c r="O48" s="92">
        <v>1.71</v>
      </c>
      <c r="P48" s="6">
        <f t="shared" si="6"/>
        <v>126796.5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x14ac:dyDescent="0.2">
      <c r="A49" s="12">
        <v>39</v>
      </c>
      <c r="B49" s="14" t="s">
        <v>36</v>
      </c>
      <c r="C49" s="12"/>
      <c r="D49" s="248"/>
      <c r="E49" s="139" t="s">
        <v>41</v>
      </c>
      <c r="F49" s="136"/>
      <c r="G49" s="137"/>
      <c r="H49" s="137"/>
      <c r="I49" s="137"/>
      <c r="J49" s="137"/>
      <c r="K49" s="137"/>
      <c r="L49" s="24">
        <v>17697</v>
      </c>
      <c r="M49" s="92">
        <v>3.57</v>
      </c>
      <c r="N49" s="6">
        <f t="shared" ref="N49:N88" si="7">ROUND(L49*M49,0)</f>
        <v>63178</v>
      </c>
      <c r="O49" s="92">
        <v>1.71</v>
      </c>
      <c r="P49" s="6">
        <f t="shared" si="6"/>
        <v>108034.38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x14ac:dyDescent="0.2">
      <c r="A50" s="12">
        <v>40</v>
      </c>
      <c r="B50" s="14" t="s">
        <v>29</v>
      </c>
      <c r="C50" s="12"/>
      <c r="D50" s="248"/>
      <c r="E50" s="135" t="s">
        <v>41</v>
      </c>
      <c r="F50" s="136"/>
      <c r="G50" s="137"/>
      <c r="H50" s="137"/>
      <c r="I50" s="137"/>
      <c r="J50" s="137"/>
      <c r="K50" s="137"/>
      <c r="L50" s="24">
        <v>17697</v>
      </c>
      <c r="M50" s="92">
        <v>3.68</v>
      </c>
      <c r="N50" s="6">
        <f t="shared" si="7"/>
        <v>65125</v>
      </c>
      <c r="O50" s="92">
        <v>1.71</v>
      </c>
      <c r="P50" s="6">
        <f t="shared" si="6"/>
        <v>111363.75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x14ac:dyDescent="0.2">
      <c r="A51" s="12">
        <v>41</v>
      </c>
      <c r="B51" s="14" t="s">
        <v>29</v>
      </c>
      <c r="C51" s="12"/>
      <c r="D51" s="248"/>
      <c r="E51" s="135" t="s">
        <v>41</v>
      </c>
      <c r="F51" s="136"/>
      <c r="G51" s="137"/>
      <c r="H51" s="137"/>
      <c r="I51" s="137"/>
      <c r="J51" s="137"/>
      <c r="K51" s="137"/>
      <c r="L51" s="24">
        <v>17697</v>
      </c>
      <c r="M51" s="92">
        <v>3.68</v>
      </c>
      <c r="N51" s="6">
        <f t="shared" si="7"/>
        <v>65125</v>
      </c>
      <c r="O51" s="92">
        <v>1.71</v>
      </c>
      <c r="P51" s="6">
        <f t="shared" si="6"/>
        <v>111363.75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x14ac:dyDescent="0.2">
      <c r="A52" s="12">
        <v>42</v>
      </c>
      <c r="B52" s="14" t="s">
        <v>44</v>
      </c>
      <c r="C52" s="12"/>
      <c r="D52" s="248"/>
      <c r="E52" s="135" t="s">
        <v>39</v>
      </c>
      <c r="F52" s="136"/>
      <c r="G52" s="137"/>
      <c r="H52" s="137"/>
      <c r="I52" s="137"/>
      <c r="J52" s="137"/>
      <c r="K52" s="137"/>
      <c r="L52" s="24">
        <v>17697</v>
      </c>
      <c r="M52" s="92">
        <v>2.98</v>
      </c>
      <c r="N52" s="6">
        <f t="shared" si="7"/>
        <v>52737</v>
      </c>
      <c r="O52" s="92">
        <v>1.71</v>
      </c>
      <c r="P52" s="6">
        <f t="shared" si="6"/>
        <v>90180.27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x14ac:dyDescent="0.2">
      <c r="A53" s="12">
        <v>43</v>
      </c>
      <c r="B53" s="14" t="s">
        <v>44</v>
      </c>
      <c r="C53" s="12"/>
      <c r="D53" s="248"/>
      <c r="E53" s="135" t="s">
        <v>39</v>
      </c>
      <c r="F53" s="136"/>
      <c r="G53" s="137"/>
      <c r="H53" s="137"/>
      <c r="I53" s="137"/>
      <c r="J53" s="137"/>
      <c r="K53" s="137"/>
      <c r="L53" s="24">
        <v>17697</v>
      </c>
      <c r="M53" s="92">
        <v>3.01</v>
      </c>
      <c r="N53" s="6">
        <f t="shared" ref="N53:N54" si="8">ROUND(L53*M53,0)</f>
        <v>53268</v>
      </c>
      <c r="O53" s="92">
        <v>1.71</v>
      </c>
      <c r="P53" s="6">
        <f t="shared" si="6"/>
        <v>91088.28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x14ac:dyDescent="0.2">
      <c r="A54" s="12">
        <v>44</v>
      </c>
      <c r="B54" s="14" t="s">
        <v>44</v>
      </c>
      <c r="C54" s="12"/>
      <c r="D54" s="248"/>
      <c r="E54" s="135" t="s">
        <v>39</v>
      </c>
      <c r="F54" s="136"/>
      <c r="G54" s="137"/>
      <c r="H54" s="137"/>
      <c r="I54" s="137"/>
      <c r="J54" s="137"/>
      <c r="K54" s="137"/>
      <c r="L54" s="24">
        <v>17697</v>
      </c>
      <c r="M54" s="92">
        <v>2.98</v>
      </c>
      <c r="N54" s="6">
        <f t="shared" si="8"/>
        <v>52737</v>
      </c>
      <c r="O54" s="92">
        <v>1.71</v>
      </c>
      <c r="P54" s="6">
        <f t="shared" si="6"/>
        <v>90180.27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x14ac:dyDescent="0.2">
      <c r="A55" s="12">
        <v>45</v>
      </c>
      <c r="B55" s="14" t="s">
        <v>44</v>
      </c>
      <c r="C55" s="12"/>
      <c r="D55" s="248"/>
      <c r="E55" s="135" t="s">
        <v>39</v>
      </c>
      <c r="F55" s="136"/>
      <c r="G55" s="137"/>
      <c r="H55" s="137"/>
      <c r="I55" s="137"/>
      <c r="J55" s="137"/>
      <c r="K55" s="137"/>
      <c r="L55" s="24">
        <v>17697</v>
      </c>
      <c r="M55" s="92">
        <v>2.98</v>
      </c>
      <c r="N55" s="6">
        <f t="shared" si="7"/>
        <v>52737</v>
      </c>
      <c r="O55" s="92">
        <v>1.71</v>
      </c>
      <c r="P55" s="6">
        <f t="shared" si="6"/>
        <v>90180.27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x14ac:dyDescent="0.2">
      <c r="A56" s="12">
        <v>46</v>
      </c>
      <c r="B56" s="14" t="s">
        <v>44</v>
      </c>
      <c r="C56" s="12"/>
      <c r="D56" s="248"/>
      <c r="E56" s="135" t="s">
        <v>39</v>
      </c>
      <c r="F56" s="136"/>
      <c r="G56" s="137"/>
      <c r="H56" s="137"/>
      <c r="I56" s="137"/>
      <c r="J56" s="137"/>
      <c r="K56" s="137"/>
      <c r="L56" s="24">
        <v>17697</v>
      </c>
      <c r="M56" s="92">
        <v>2.98</v>
      </c>
      <c r="N56" s="6">
        <f t="shared" si="7"/>
        <v>52737</v>
      </c>
      <c r="O56" s="92">
        <v>1.71</v>
      </c>
      <c r="P56" s="6">
        <f t="shared" si="6"/>
        <v>90180.27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x14ac:dyDescent="0.2">
      <c r="A57" s="12">
        <v>47</v>
      </c>
      <c r="B57" s="14" t="s">
        <v>44</v>
      </c>
      <c r="C57" s="12"/>
      <c r="D57" s="248"/>
      <c r="E57" s="135" t="s">
        <v>39</v>
      </c>
      <c r="F57" s="136"/>
      <c r="G57" s="137"/>
      <c r="H57" s="137"/>
      <c r="I57" s="137"/>
      <c r="J57" s="137"/>
      <c r="K57" s="137"/>
      <c r="L57" s="24">
        <v>17697</v>
      </c>
      <c r="M57" s="92">
        <v>3.04</v>
      </c>
      <c r="N57" s="6">
        <f t="shared" si="7"/>
        <v>53799</v>
      </c>
      <c r="O57" s="92">
        <v>1.71</v>
      </c>
      <c r="P57" s="6">
        <f t="shared" si="6"/>
        <v>91996.29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x14ac:dyDescent="0.2">
      <c r="A58" s="12">
        <v>48</v>
      </c>
      <c r="B58" s="14" t="s">
        <v>44</v>
      </c>
      <c r="C58" s="12"/>
      <c r="D58" s="248"/>
      <c r="E58" s="135" t="s">
        <v>39</v>
      </c>
      <c r="F58" s="136"/>
      <c r="G58" s="137"/>
      <c r="H58" s="137"/>
      <c r="I58" s="137"/>
      <c r="J58" s="137"/>
      <c r="K58" s="137"/>
      <c r="L58" s="24">
        <v>17697</v>
      </c>
      <c r="M58" s="92">
        <v>3.01</v>
      </c>
      <c r="N58" s="6">
        <f t="shared" ref="N58" si="9">ROUND(L58*M58,0)</f>
        <v>53268</v>
      </c>
      <c r="O58" s="92">
        <v>1.71</v>
      </c>
      <c r="P58" s="6">
        <f t="shared" si="6"/>
        <v>91088.28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x14ac:dyDescent="0.2">
      <c r="A59" s="12">
        <v>49</v>
      </c>
      <c r="B59" s="14" t="s">
        <v>44</v>
      </c>
      <c r="C59" s="12"/>
      <c r="D59" s="248"/>
      <c r="E59" s="135" t="s">
        <v>39</v>
      </c>
      <c r="F59" s="136"/>
      <c r="G59" s="137"/>
      <c r="H59" s="137"/>
      <c r="I59" s="137"/>
      <c r="J59" s="137"/>
      <c r="K59" s="137"/>
      <c r="L59" s="24">
        <v>17697</v>
      </c>
      <c r="M59" s="92">
        <v>2.98</v>
      </c>
      <c r="N59" s="6">
        <f t="shared" si="7"/>
        <v>52737</v>
      </c>
      <c r="O59" s="92">
        <v>1.71</v>
      </c>
      <c r="P59" s="6">
        <f t="shared" si="6"/>
        <v>90180.27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x14ac:dyDescent="0.2">
      <c r="A60" s="12">
        <v>50</v>
      </c>
      <c r="B60" s="14" t="s">
        <v>44</v>
      </c>
      <c r="C60" s="12"/>
      <c r="D60" s="248"/>
      <c r="E60" s="135" t="s">
        <v>39</v>
      </c>
      <c r="F60" s="136"/>
      <c r="G60" s="137"/>
      <c r="H60" s="137"/>
      <c r="I60" s="137"/>
      <c r="J60" s="137"/>
      <c r="K60" s="137"/>
      <c r="L60" s="24">
        <v>17697</v>
      </c>
      <c r="M60" s="92">
        <v>2.94</v>
      </c>
      <c r="N60" s="6">
        <f t="shared" si="7"/>
        <v>52029</v>
      </c>
      <c r="O60" s="92">
        <v>1.71</v>
      </c>
      <c r="P60" s="6">
        <f t="shared" si="6"/>
        <v>88969.59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x14ac:dyDescent="0.2">
      <c r="A61" s="12">
        <v>51</v>
      </c>
      <c r="B61" s="14" t="s">
        <v>44</v>
      </c>
      <c r="C61" s="12"/>
      <c r="D61" s="248"/>
      <c r="E61" s="135" t="s">
        <v>39</v>
      </c>
      <c r="F61" s="136"/>
      <c r="G61" s="137"/>
      <c r="H61" s="137"/>
      <c r="I61" s="137"/>
      <c r="J61" s="137"/>
      <c r="K61" s="137"/>
      <c r="L61" s="24">
        <v>17697</v>
      </c>
      <c r="M61" s="92">
        <v>3.29</v>
      </c>
      <c r="N61" s="6">
        <f t="shared" si="7"/>
        <v>58223</v>
      </c>
      <c r="O61" s="92">
        <v>1.71</v>
      </c>
      <c r="P61" s="6">
        <f t="shared" si="6"/>
        <v>99561.33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x14ac:dyDescent="0.2">
      <c r="A62" s="12">
        <v>52</v>
      </c>
      <c r="B62" s="14" t="s">
        <v>44</v>
      </c>
      <c r="C62" s="12"/>
      <c r="D62" s="248"/>
      <c r="E62" s="135" t="s">
        <v>39</v>
      </c>
      <c r="F62" s="136"/>
      <c r="G62" s="137"/>
      <c r="H62" s="137"/>
      <c r="I62" s="137"/>
      <c r="J62" s="137"/>
      <c r="K62" s="137"/>
      <c r="L62" s="24">
        <v>17697</v>
      </c>
      <c r="M62" s="92">
        <v>3.01</v>
      </c>
      <c r="N62" s="6">
        <f t="shared" si="7"/>
        <v>53268</v>
      </c>
      <c r="O62" s="92">
        <v>1.71</v>
      </c>
      <c r="P62" s="6">
        <f t="shared" si="6"/>
        <v>91088.28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x14ac:dyDescent="0.2">
      <c r="A63" s="12">
        <v>53</v>
      </c>
      <c r="B63" s="14" t="s">
        <v>44</v>
      </c>
      <c r="C63" s="12"/>
      <c r="D63" s="248"/>
      <c r="E63" s="135" t="s">
        <v>39</v>
      </c>
      <c r="F63" s="140"/>
      <c r="G63" s="141"/>
      <c r="H63" s="141"/>
      <c r="I63" s="141"/>
      <c r="J63" s="141"/>
      <c r="K63" s="141"/>
      <c r="L63" s="24">
        <v>17697</v>
      </c>
      <c r="M63" s="92">
        <v>3.04</v>
      </c>
      <c r="N63" s="6">
        <f t="shared" si="7"/>
        <v>53799</v>
      </c>
      <c r="O63" s="92">
        <v>1.71</v>
      </c>
      <c r="P63" s="6">
        <f t="shared" si="6"/>
        <v>91996.29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x14ac:dyDescent="0.2">
      <c r="A64" s="12">
        <v>54</v>
      </c>
      <c r="B64" s="14" t="s">
        <v>44</v>
      </c>
      <c r="C64" s="12"/>
      <c r="D64" s="248"/>
      <c r="E64" s="135" t="s">
        <v>39</v>
      </c>
      <c r="F64" s="136"/>
      <c r="G64" s="137"/>
      <c r="H64" s="137"/>
      <c r="I64" s="137"/>
      <c r="J64" s="137"/>
      <c r="K64" s="137"/>
      <c r="L64" s="24">
        <v>17697</v>
      </c>
      <c r="M64" s="92">
        <v>3.04</v>
      </c>
      <c r="N64" s="6">
        <f t="shared" ref="N64" si="10">ROUND(L64*M64,0)</f>
        <v>53799</v>
      </c>
      <c r="O64" s="92">
        <v>1.71</v>
      </c>
      <c r="P64" s="6">
        <f t="shared" si="6"/>
        <v>91996.29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x14ac:dyDescent="0.2">
      <c r="A65" s="12">
        <v>55</v>
      </c>
      <c r="B65" s="14" t="s">
        <v>44</v>
      </c>
      <c r="C65" s="12"/>
      <c r="D65" s="248"/>
      <c r="E65" s="135" t="s">
        <v>39</v>
      </c>
      <c r="F65" s="136"/>
      <c r="G65" s="137"/>
      <c r="H65" s="137"/>
      <c r="I65" s="137"/>
      <c r="J65" s="137"/>
      <c r="K65" s="137"/>
      <c r="L65" s="24">
        <v>17697</v>
      </c>
      <c r="M65" s="92">
        <v>3.04</v>
      </c>
      <c r="N65" s="6">
        <f t="shared" si="7"/>
        <v>53799</v>
      </c>
      <c r="O65" s="92">
        <v>1.71</v>
      </c>
      <c r="P65" s="6">
        <f t="shared" si="6"/>
        <v>91996.29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x14ac:dyDescent="0.2">
      <c r="A66" s="12">
        <v>56</v>
      </c>
      <c r="B66" s="14" t="s">
        <v>44</v>
      </c>
      <c r="C66" s="12"/>
      <c r="D66" s="248"/>
      <c r="E66" s="135" t="s">
        <v>39</v>
      </c>
      <c r="F66" s="136"/>
      <c r="G66" s="137"/>
      <c r="H66" s="137"/>
      <c r="I66" s="137"/>
      <c r="J66" s="137"/>
      <c r="K66" s="137"/>
      <c r="L66" s="24">
        <v>17697</v>
      </c>
      <c r="M66" s="92">
        <v>2.94</v>
      </c>
      <c r="N66" s="6">
        <f t="shared" si="7"/>
        <v>52029</v>
      </c>
      <c r="O66" s="92">
        <v>1.71</v>
      </c>
      <c r="P66" s="6">
        <f t="shared" si="6"/>
        <v>88969.59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x14ac:dyDescent="0.2">
      <c r="A67" s="12">
        <v>57</v>
      </c>
      <c r="B67" s="14" t="s">
        <v>44</v>
      </c>
      <c r="C67" s="12"/>
      <c r="D67" s="248"/>
      <c r="E67" s="135" t="s">
        <v>39</v>
      </c>
      <c r="F67" s="136"/>
      <c r="G67" s="137"/>
      <c r="H67" s="137"/>
      <c r="I67" s="137"/>
      <c r="J67" s="137"/>
      <c r="K67" s="137"/>
      <c r="L67" s="24">
        <v>17697</v>
      </c>
      <c r="M67" s="92">
        <v>3.04</v>
      </c>
      <c r="N67" s="6">
        <f t="shared" si="7"/>
        <v>53799</v>
      </c>
      <c r="O67" s="92">
        <v>1.71</v>
      </c>
      <c r="P67" s="6">
        <f t="shared" si="6"/>
        <v>91996.29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x14ac:dyDescent="0.2">
      <c r="A68" s="12">
        <v>58</v>
      </c>
      <c r="B68" s="14" t="s">
        <v>44</v>
      </c>
      <c r="C68" s="12"/>
      <c r="D68" s="248"/>
      <c r="E68" s="135" t="s">
        <v>39</v>
      </c>
      <c r="F68" s="136"/>
      <c r="G68" s="137"/>
      <c r="H68" s="137"/>
      <c r="I68" s="137"/>
      <c r="J68" s="137"/>
      <c r="K68" s="137"/>
      <c r="L68" s="24">
        <v>17697</v>
      </c>
      <c r="M68" s="92">
        <v>3.04</v>
      </c>
      <c r="N68" s="6">
        <f t="shared" si="7"/>
        <v>53799</v>
      </c>
      <c r="O68" s="92">
        <v>1.71</v>
      </c>
      <c r="P68" s="6">
        <f t="shared" si="6"/>
        <v>91996.29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x14ac:dyDescent="0.2">
      <c r="A69" s="12">
        <v>59</v>
      </c>
      <c r="B69" s="14" t="s">
        <v>133</v>
      </c>
      <c r="C69" s="12"/>
      <c r="D69" s="248"/>
      <c r="E69" s="135" t="s">
        <v>135</v>
      </c>
      <c r="F69" s="140"/>
      <c r="G69" s="141"/>
      <c r="H69" s="141"/>
      <c r="I69" s="141"/>
      <c r="J69" s="141"/>
      <c r="K69" s="143"/>
      <c r="L69" s="24">
        <v>17697</v>
      </c>
      <c r="M69" s="92">
        <v>2.81</v>
      </c>
      <c r="N69" s="6">
        <f t="shared" ref="N69" si="11">ROUND(L69*M69,0)</f>
        <v>49729</v>
      </c>
      <c r="O69" s="92">
        <v>1.71</v>
      </c>
      <c r="P69" s="6">
        <f t="shared" si="6"/>
        <v>85036.59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x14ac:dyDescent="0.2">
      <c r="A70" s="12">
        <v>60</v>
      </c>
      <c r="B70" s="14" t="s">
        <v>133</v>
      </c>
      <c r="C70" s="12"/>
      <c r="D70" s="248"/>
      <c r="E70" s="135" t="s">
        <v>135</v>
      </c>
      <c r="F70" s="140"/>
      <c r="G70" s="141"/>
      <c r="H70" s="141"/>
      <c r="I70" s="141"/>
      <c r="J70" s="141"/>
      <c r="K70" s="143"/>
      <c r="L70" s="24">
        <v>17697</v>
      </c>
      <c r="M70" s="92">
        <v>2.81</v>
      </c>
      <c r="N70" s="6">
        <f t="shared" si="7"/>
        <v>49729</v>
      </c>
      <c r="O70" s="92">
        <v>1.71</v>
      </c>
      <c r="P70" s="6">
        <f t="shared" si="6"/>
        <v>85036.59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x14ac:dyDescent="0.2">
      <c r="A71" s="12">
        <v>61</v>
      </c>
      <c r="B71" s="14" t="s">
        <v>133</v>
      </c>
      <c r="C71" s="12"/>
      <c r="D71" s="248"/>
      <c r="E71" s="135" t="s">
        <v>135</v>
      </c>
      <c r="F71" s="136"/>
      <c r="G71" s="137"/>
      <c r="H71" s="137"/>
      <c r="I71" s="137"/>
      <c r="J71" s="137"/>
      <c r="K71" s="137"/>
      <c r="L71" s="24">
        <v>17697</v>
      </c>
      <c r="M71" s="92">
        <v>2.81</v>
      </c>
      <c r="N71" s="6">
        <f t="shared" si="7"/>
        <v>49729</v>
      </c>
      <c r="O71" s="92">
        <v>1.71</v>
      </c>
      <c r="P71" s="6">
        <f t="shared" si="6"/>
        <v>85036.59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x14ac:dyDescent="0.2">
      <c r="A72" s="12">
        <v>62</v>
      </c>
      <c r="B72" s="13" t="s">
        <v>20</v>
      </c>
      <c r="C72" s="12"/>
      <c r="D72" s="249"/>
      <c r="E72" s="12" t="str">
        <f>IF(M72="высшая","В4-1",IF(M72=1,"В4-2",IF(M72=2,"В4-3","В4-4")))</f>
        <v>В4-4</v>
      </c>
      <c r="F72" s="144"/>
      <c r="G72" s="144"/>
      <c r="H72" s="144"/>
      <c r="I72" s="144"/>
      <c r="J72" s="144"/>
      <c r="K72" s="144"/>
      <c r="L72" s="12">
        <v>17697</v>
      </c>
      <c r="M72" s="15">
        <v>3.69</v>
      </c>
      <c r="N72" s="6">
        <f t="shared" si="7"/>
        <v>65302</v>
      </c>
      <c r="O72" s="92">
        <v>1.71</v>
      </c>
      <c r="P72" s="6">
        <f t="shared" si="6"/>
        <v>111666.42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33.75" x14ac:dyDescent="0.2">
      <c r="A73" s="12">
        <v>63</v>
      </c>
      <c r="B73" s="14" t="s">
        <v>33</v>
      </c>
      <c r="C73" s="12"/>
      <c r="D73" s="248"/>
      <c r="E73" s="138">
        <v>4</v>
      </c>
      <c r="F73" s="136"/>
      <c r="G73" s="137"/>
      <c r="H73" s="137"/>
      <c r="I73" s="137"/>
      <c r="J73" s="137"/>
      <c r="K73" s="137"/>
      <c r="L73" s="24">
        <v>17697</v>
      </c>
      <c r="M73" s="92">
        <v>2.89</v>
      </c>
      <c r="N73" s="6">
        <f t="shared" si="7"/>
        <v>51144</v>
      </c>
      <c r="O73" s="92">
        <v>1.71</v>
      </c>
      <c r="P73" s="6">
        <f t="shared" si="6"/>
        <v>87456.24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33.75" x14ac:dyDescent="0.2">
      <c r="A74" s="12">
        <v>64</v>
      </c>
      <c r="B74" s="145" t="s">
        <v>33</v>
      </c>
      <c r="C74" s="12"/>
      <c r="D74" s="258"/>
      <c r="E74" s="146">
        <v>4</v>
      </c>
      <c r="F74" s="140"/>
      <c r="G74" s="141"/>
      <c r="H74" s="141"/>
      <c r="I74" s="141"/>
      <c r="J74" s="141"/>
      <c r="K74" s="143"/>
      <c r="L74" s="24">
        <v>17697</v>
      </c>
      <c r="M74" s="92">
        <v>2.89</v>
      </c>
      <c r="N74" s="6">
        <f t="shared" si="7"/>
        <v>51144</v>
      </c>
      <c r="O74" s="92">
        <v>1.71</v>
      </c>
      <c r="P74" s="6">
        <f t="shared" si="6"/>
        <v>87456.24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22.5" x14ac:dyDescent="0.2">
      <c r="A75" s="12"/>
      <c r="B75" s="145" t="s">
        <v>178</v>
      </c>
      <c r="C75" s="12"/>
      <c r="D75" s="258"/>
      <c r="E75" s="138" t="s">
        <v>179</v>
      </c>
      <c r="F75" s="136"/>
      <c r="G75" s="137"/>
      <c r="H75" s="137"/>
      <c r="I75" s="137"/>
      <c r="J75" s="137"/>
      <c r="K75" s="137"/>
      <c r="L75" s="24">
        <v>17697</v>
      </c>
      <c r="M75" s="92">
        <v>4.0999999999999996</v>
      </c>
      <c r="N75" s="6">
        <f t="shared" si="7"/>
        <v>72558</v>
      </c>
      <c r="O75" s="92">
        <v>1.71</v>
      </c>
      <c r="P75" s="6">
        <f t="shared" si="6"/>
        <v>124074.18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22.5" x14ac:dyDescent="0.2">
      <c r="A76" s="12">
        <v>65</v>
      </c>
      <c r="B76" s="14" t="s">
        <v>137</v>
      </c>
      <c r="C76" s="12"/>
      <c r="D76" s="248"/>
      <c r="E76" s="135" t="s">
        <v>151</v>
      </c>
      <c r="F76" s="136"/>
      <c r="G76" s="137"/>
      <c r="H76" s="137"/>
      <c r="I76" s="137"/>
      <c r="J76" s="137"/>
      <c r="K76" s="137"/>
      <c r="L76" s="24">
        <v>17697</v>
      </c>
      <c r="M76" s="92">
        <v>2.89</v>
      </c>
      <c r="N76" s="6">
        <f t="shared" si="7"/>
        <v>51144</v>
      </c>
      <c r="O76" s="92">
        <v>1.71</v>
      </c>
      <c r="P76" s="6">
        <f t="shared" si="6"/>
        <v>87456.24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22.5" x14ac:dyDescent="0.2">
      <c r="A77" s="12">
        <v>66</v>
      </c>
      <c r="B77" s="14" t="s">
        <v>124</v>
      </c>
      <c r="C77" s="12"/>
      <c r="D77" s="248"/>
      <c r="E77" s="138">
        <v>4</v>
      </c>
      <c r="F77" s="147"/>
      <c r="G77" s="147"/>
      <c r="H77" s="147"/>
      <c r="I77" s="147"/>
      <c r="J77" s="147"/>
      <c r="K77" s="147"/>
      <c r="L77" s="12">
        <v>17697</v>
      </c>
      <c r="M77" s="92">
        <v>2.89</v>
      </c>
      <c r="N77" s="6">
        <f t="shared" si="7"/>
        <v>51144</v>
      </c>
      <c r="O77" s="92">
        <v>1.71</v>
      </c>
      <c r="P77" s="6">
        <f t="shared" si="6"/>
        <v>87456.24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22.5" x14ac:dyDescent="0.2">
      <c r="A78" s="12">
        <v>67</v>
      </c>
      <c r="B78" s="148" t="s">
        <v>150</v>
      </c>
      <c r="C78" s="12"/>
      <c r="D78" s="259"/>
      <c r="E78" s="149">
        <v>4</v>
      </c>
      <c r="F78" s="150"/>
      <c r="G78" s="151"/>
      <c r="H78" s="152"/>
      <c r="I78" s="152"/>
      <c r="J78" s="152"/>
      <c r="K78" s="153"/>
      <c r="L78" s="154">
        <v>17697</v>
      </c>
      <c r="M78" s="15">
        <v>2.89</v>
      </c>
      <c r="N78" s="142">
        <f t="shared" si="7"/>
        <v>51144</v>
      </c>
      <c r="O78" s="92">
        <v>1.71</v>
      </c>
      <c r="P78" s="6">
        <f t="shared" si="6"/>
        <v>87456.24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22.5" x14ac:dyDescent="0.2">
      <c r="A79" s="12">
        <v>68</v>
      </c>
      <c r="B79" s="148" t="s">
        <v>150</v>
      </c>
      <c r="C79" s="12"/>
      <c r="D79" s="248"/>
      <c r="E79" s="138">
        <v>4</v>
      </c>
      <c r="F79" s="15"/>
      <c r="G79" s="22"/>
      <c r="H79" s="23"/>
      <c r="I79" s="23"/>
      <c r="J79" s="23"/>
      <c r="K79" s="6"/>
      <c r="L79" s="12">
        <v>17697</v>
      </c>
      <c r="M79" s="15">
        <v>2.89</v>
      </c>
      <c r="N79" s="6">
        <f t="shared" si="7"/>
        <v>51144</v>
      </c>
      <c r="O79" s="92">
        <v>1.71</v>
      </c>
      <c r="P79" s="6">
        <f t="shared" si="6"/>
        <v>87456.24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22.5" x14ac:dyDescent="0.2">
      <c r="A80" s="12">
        <v>69</v>
      </c>
      <c r="B80" s="148" t="s">
        <v>150</v>
      </c>
      <c r="C80" s="12"/>
      <c r="D80" s="248"/>
      <c r="E80" s="138">
        <v>4</v>
      </c>
      <c r="F80" s="15"/>
      <c r="G80" s="22"/>
      <c r="H80" s="23"/>
      <c r="I80" s="23"/>
      <c r="J80" s="23"/>
      <c r="K80" s="6"/>
      <c r="L80" s="12">
        <v>17697</v>
      </c>
      <c r="M80" s="15">
        <v>2.89</v>
      </c>
      <c r="N80" s="6">
        <f t="shared" si="7"/>
        <v>51144</v>
      </c>
      <c r="O80" s="92">
        <v>1.71</v>
      </c>
      <c r="P80" s="6">
        <f t="shared" si="6"/>
        <v>87456.24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22.5" x14ac:dyDescent="0.2">
      <c r="A81" s="12">
        <v>70</v>
      </c>
      <c r="B81" s="148" t="s">
        <v>150</v>
      </c>
      <c r="C81" s="12"/>
      <c r="D81" s="248"/>
      <c r="E81" s="138">
        <v>4</v>
      </c>
      <c r="F81" s="15"/>
      <c r="G81" s="22"/>
      <c r="H81" s="23"/>
      <c r="I81" s="23"/>
      <c r="J81" s="23"/>
      <c r="K81" s="6"/>
      <c r="L81" s="12">
        <v>17697</v>
      </c>
      <c r="M81" s="15">
        <v>2.89</v>
      </c>
      <c r="N81" s="6">
        <f t="shared" si="7"/>
        <v>51144</v>
      </c>
      <c r="O81" s="92">
        <v>1.71</v>
      </c>
      <c r="P81" s="6">
        <f t="shared" si="6"/>
        <v>87456.24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22.5" x14ac:dyDescent="0.2">
      <c r="A82" s="12">
        <v>71</v>
      </c>
      <c r="B82" s="148" t="s">
        <v>150</v>
      </c>
      <c r="C82" s="12"/>
      <c r="D82" s="248"/>
      <c r="E82" s="138">
        <v>4</v>
      </c>
      <c r="F82" s="15"/>
      <c r="G82" s="22"/>
      <c r="H82" s="23"/>
      <c r="I82" s="23"/>
      <c r="J82" s="23"/>
      <c r="K82" s="6"/>
      <c r="L82" s="12">
        <v>17697</v>
      </c>
      <c r="M82" s="15">
        <v>2.89</v>
      </c>
      <c r="N82" s="6">
        <f t="shared" si="7"/>
        <v>51144</v>
      </c>
      <c r="O82" s="92">
        <v>1.71</v>
      </c>
      <c r="P82" s="6">
        <f t="shared" si="6"/>
        <v>87456.24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22.5" x14ac:dyDescent="0.2">
      <c r="A83" s="12">
        <v>72</v>
      </c>
      <c r="B83" s="148" t="s">
        <v>150</v>
      </c>
      <c r="C83" s="12"/>
      <c r="D83" s="248"/>
      <c r="E83" s="138">
        <v>4</v>
      </c>
      <c r="F83" s="15"/>
      <c r="G83" s="22"/>
      <c r="H83" s="23"/>
      <c r="I83" s="23"/>
      <c r="J83" s="23"/>
      <c r="K83" s="6"/>
      <c r="L83" s="12">
        <v>17697</v>
      </c>
      <c r="M83" s="15">
        <v>2.89</v>
      </c>
      <c r="N83" s="6">
        <f t="shared" si="7"/>
        <v>51144</v>
      </c>
      <c r="O83" s="92">
        <v>1.71</v>
      </c>
      <c r="P83" s="6">
        <f t="shared" si="6"/>
        <v>87456.24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22.5" x14ac:dyDescent="0.2">
      <c r="A84" s="12">
        <v>73</v>
      </c>
      <c r="B84" s="148" t="s">
        <v>150</v>
      </c>
      <c r="C84" s="12"/>
      <c r="D84" s="248"/>
      <c r="E84" s="138">
        <v>4</v>
      </c>
      <c r="F84" s="15"/>
      <c r="G84" s="22"/>
      <c r="H84" s="23"/>
      <c r="I84" s="23"/>
      <c r="J84" s="23"/>
      <c r="K84" s="6"/>
      <c r="L84" s="12">
        <v>17697</v>
      </c>
      <c r="M84" s="15">
        <v>2.89</v>
      </c>
      <c r="N84" s="6">
        <f t="shared" si="7"/>
        <v>51144</v>
      </c>
      <c r="O84" s="92">
        <v>1.71</v>
      </c>
      <c r="P84" s="6">
        <f t="shared" si="6"/>
        <v>87456.24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22.5" x14ac:dyDescent="0.2">
      <c r="A85" s="12">
        <v>74</v>
      </c>
      <c r="B85" s="148" t="s">
        <v>150</v>
      </c>
      <c r="C85" s="12"/>
      <c r="D85" s="248"/>
      <c r="E85" s="138">
        <v>4</v>
      </c>
      <c r="F85" s="15"/>
      <c r="G85" s="22"/>
      <c r="H85" s="23"/>
      <c r="I85" s="23"/>
      <c r="J85" s="23"/>
      <c r="K85" s="6"/>
      <c r="L85" s="12">
        <v>17697</v>
      </c>
      <c r="M85" s="15">
        <v>2.89</v>
      </c>
      <c r="N85" s="6">
        <f t="shared" si="7"/>
        <v>51144</v>
      </c>
      <c r="O85" s="92">
        <v>1.71</v>
      </c>
      <c r="P85" s="6">
        <f t="shared" si="6"/>
        <v>87456.24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22.5" x14ac:dyDescent="0.2">
      <c r="A86" s="12">
        <v>75</v>
      </c>
      <c r="B86" s="148" t="s">
        <v>150</v>
      </c>
      <c r="C86" s="12"/>
      <c r="D86" s="260"/>
      <c r="E86" s="138">
        <v>4</v>
      </c>
      <c r="F86" s="15"/>
      <c r="G86" s="22"/>
      <c r="H86" s="23"/>
      <c r="I86" s="23"/>
      <c r="J86" s="23"/>
      <c r="K86" s="6"/>
      <c r="L86" s="12">
        <v>17697</v>
      </c>
      <c r="M86" s="15">
        <v>2.89</v>
      </c>
      <c r="N86" s="6">
        <f t="shared" si="7"/>
        <v>51144</v>
      </c>
      <c r="O86" s="92">
        <v>1.71</v>
      </c>
      <c r="P86" s="6">
        <f t="shared" si="6"/>
        <v>87456.24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22.5" x14ac:dyDescent="0.2">
      <c r="A87" s="12">
        <v>76</v>
      </c>
      <c r="B87" s="148" t="s">
        <v>150</v>
      </c>
      <c r="C87" s="12"/>
      <c r="D87" s="260"/>
      <c r="E87" s="138">
        <v>4</v>
      </c>
      <c r="F87" s="15"/>
      <c r="G87" s="22"/>
      <c r="H87" s="23"/>
      <c r="I87" s="23"/>
      <c r="J87" s="23"/>
      <c r="K87" s="6"/>
      <c r="L87" s="12">
        <v>17697</v>
      </c>
      <c r="M87" s="15">
        <v>2.89</v>
      </c>
      <c r="N87" s="6">
        <f t="shared" si="7"/>
        <v>51144</v>
      </c>
      <c r="O87" s="92">
        <v>1.71</v>
      </c>
      <c r="P87" s="6">
        <f t="shared" si="6"/>
        <v>87456.24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22.5" x14ac:dyDescent="0.2">
      <c r="A88" s="12">
        <v>77</v>
      </c>
      <c r="B88" s="148" t="s">
        <v>150</v>
      </c>
      <c r="C88" s="12"/>
      <c r="D88" s="260"/>
      <c r="E88" s="138">
        <v>4</v>
      </c>
      <c r="F88" s="15"/>
      <c r="G88" s="22"/>
      <c r="H88" s="23"/>
      <c r="I88" s="23"/>
      <c r="J88" s="23"/>
      <c r="K88" s="6"/>
      <c r="L88" s="12">
        <v>17697</v>
      </c>
      <c r="M88" s="15">
        <v>2.89</v>
      </c>
      <c r="N88" s="6">
        <f t="shared" si="7"/>
        <v>51144</v>
      </c>
      <c r="O88" s="92">
        <v>1.71</v>
      </c>
      <c r="P88" s="6">
        <f t="shared" si="6"/>
        <v>87456.24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22.5" x14ac:dyDescent="0.2">
      <c r="A89" s="12">
        <v>78</v>
      </c>
      <c r="B89" s="148" t="s">
        <v>150</v>
      </c>
      <c r="C89" s="12"/>
      <c r="D89" s="260"/>
      <c r="E89" s="138">
        <v>4</v>
      </c>
      <c r="F89" s="15"/>
      <c r="G89" s="22"/>
      <c r="H89" s="23"/>
      <c r="I89" s="23"/>
      <c r="J89" s="23"/>
      <c r="K89" s="6"/>
      <c r="L89" s="12">
        <v>17697</v>
      </c>
      <c r="M89" s="15">
        <v>2.89</v>
      </c>
      <c r="N89" s="6">
        <f t="shared" ref="N89:N111" si="12">ROUND(L89*M89,0)</f>
        <v>51144</v>
      </c>
      <c r="O89" s="92">
        <v>1.71</v>
      </c>
      <c r="P89" s="6">
        <f t="shared" si="6"/>
        <v>87456.24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22.5" x14ac:dyDescent="0.2">
      <c r="A90" s="12">
        <v>79</v>
      </c>
      <c r="B90" s="148" t="s">
        <v>150</v>
      </c>
      <c r="C90" s="12"/>
      <c r="D90" s="260"/>
      <c r="E90" s="138">
        <v>4</v>
      </c>
      <c r="F90" s="15"/>
      <c r="G90" s="22"/>
      <c r="H90" s="23"/>
      <c r="I90" s="23"/>
      <c r="J90" s="23"/>
      <c r="K90" s="6"/>
      <c r="L90" s="12">
        <v>17697</v>
      </c>
      <c r="M90" s="15">
        <v>2.89</v>
      </c>
      <c r="N90" s="6">
        <f t="shared" si="12"/>
        <v>51144</v>
      </c>
      <c r="O90" s="92">
        <v>1.71</v>
      </c>
      <c r="P90" s="6">
        <f t="shared" si="6"/>
        <v>87456.24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22.5" x14ac:dyDescent="0.2">
      <c r="A91" s="12">
        <v>80</v>
      </c>
      <c r="B91" s="148" t="s">
        <v>150</v>
      </c>
      <c r="C91" s="12"/>
      <c r="D91" s="261"/>
      <c r="E91" s="138">
        <v>4</v>
      </c>
      <c r="F91" s="15"/>
      <c r="G91" s="22"/>
      <c r="H91" s="23"/>
      <c r="I91" s="23"/>
      <c r="J91" s="23"/>
      <c r="K91" s="6"/>
      <c r="L91" s="12">
        <v>17697</v>
      </c>
      <c r="M91" s="15">
        <v>2.89</v>
      </c>
      <c r="N91" s="6">
        <f t="shared" si="12"/>
        <v>51144</v>
      </c>
      <c r="O91" s="92">
        <v>1.71</v>
      </c>
      <c r="P91" s="6">
        <f t="shared" si="6"/>
        <v>87456.24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22.5" x14ac:dyDescent="0.2">
      <c r="A92" s="12">
        <v>81</v>
      </c>
      <c r="B92" s="148" t="s">
        <v>150</v>
      </c>
      <c r="C92" s="12"/>
      <c r="D92" s="261"/>
      <c r="E92" s="138">
        <v>4</v>
      </c>
      <c r="F92" s="15"/>
      <c r="G92" s="22"/>
      <c r="H92" s="23"/>
      <c r="I92" s="23"/>
      <c r="J92" s="23"/>
      <c r="K92" s="6"/>
      <c r="L92" s="12">
        <v>17697</v>
      </c>
      <c r="M92" s="15">
        <v>2.89</v>
      </c>
      <c r="N92" s="6">
        <f t="shared" si="12"/>
        <v>51144</v>
      </c>
      <c r="O92" s="92">
        <v>1.71</v>
      </c>
      <c r="P92" s="6">
        <f t="shared" si="6"/>
        <v>87456.24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22.5" x14ac:dyDescent="0.2">
      <c r="A93" s="12">
        <v>82</v>
      </c>
      <c r="B93" s="148" t="s">
        <v>150</v>
      </c>
      <c r="C93" s="12"/>
      <c r="D93" s="248"/>
      <c r="E93" s="138">
        <v>4</v>
      </c>
      <c r="F93" s="15"/>
      <c r="G93" s="22"/>
      <c r="H93" s="23"/>
      <c r="I93" s="23"/>
      <c r="J93" s="23"/>
      <c r="K93" s="6"/>
      <c r="L93" s="12">
        <v>17697</v>
      </c>
      <c r="M93" s="15">
        <v>2.89</v>
      </c>
      <c r="N93" s="6">
        <f t="shared" si="12"/>
        <v>51144</v>
      </c>
      <c r="O93" s="92">
        <v>1.71</v>
      </c>
      <c r="P93" s="6">
        <f t="shared" si="6"/>
        <v>87456.24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22.5" x14ac:dyDescent="0.2">
      <c r="A94" s="12">
        <v>83</v>
      </c>
      <c r="B94" s="148" t="s">
        <v>150</v>
      </c>
      <c r="C94" s="12"/>
      <c r="D94" s="248"/>
      <c r="E94" s="138">
        <v>4</v>
      </c>
      <c r="F94" s="15"/>
      <c r="G94" s="22"/>
      <c r="H94" s="23"/>
      <c r="I94" s="23"/>
      <c r="J94" s="23"/>
      <c r="K94" s="6"/>
      <c r="L94" s="12">
        <v>17697</v>
      </c>
      <c r="M94" s="15">
        <v>2.89</v>
      </c>
      <c r="N94" s="6">
        <f t="shared" si="12"/>
        <v>51144</v>
      </c>
      <c r="O94" s="92">
        <v>1.71</v>
      </c>
      <c r="P94" s="6">
        <f t="shared" si="6"/>
        <v>87456.24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22.5" x14ac:dyDescent="0.2">
      <c r="A95" s="12">
        <v>84</v>
      </c>
      <c r="B95" s="148" t="s">
        <v>150</v>
      </c>
      <c r="C95" s="12"/>
      <c r="D95" s="248"/>
      <c r="E95" s="138">
        <v>4</v>
      </c>
      <c r="F95" s="15"/>
      <c r="G95" s="22"/>
      <c r="H95" s="23"/>
      <c r="I95" s="23"/>
      <c r="J95" s="23"/>
      <c r="K95" s="6"/>
      <c r="L95" s="12">
        <v>17697</v>
      </c>
      <c r="M95" s="15">
        <v>2.89</v>
      </c>
      <c r="N95" s="6">
        <f t="shared" si="12"/>
        <v>51144</v>
      </c>
      <c r="O95" s="92">
        <v>1.71</v>
      </c>
      <c r="P95" s="6">
        <f t="shared" si="6"/>
        <v>87456.24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22.5" x14ac:dyDescent="0.2">
      <c r="A96" s="12">
        <v>85</v>
      </c>
      <c r="B96" s="148" t="s">
        <v>150</v>
      </c>
      <c r="C96" s="12"/>
      <c r="D96" s="248"/>
      <c r="E96" s="138">
        <v>4</v>
      </c>
      <c r="F96" s="15"/>
      <c r="G96" s="22"/>
      <c r="H96" s="23"/>
      <c r="I96" s="23"/>
      <c r="J96" s="23"/>
      <c r="K96" s="6"/>
      <c r="L96" s="12">
        <v>17697</v>
      </c>
      <c r="M96" s="15">
        <v>2.89</v>
      </c>
      <c r="N96" s="6">
        <f t="shared" si="12"/>
        <v>51144</v>
      </c>
      <c r="O96" s="92">
        <v>1.71</v>
      </c>
      <c r="P96" s="6">
        <f t="shared" si="6"/>
        <v>87456.24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22.5" x14ac:dyDescent="0.2">
      <c r="A97" s="12">
        <v>86</v>
      </c>
      <c r="B97" s="148" t="s">
        <v>150</v>
      </c>
      <c r="C97" s="12"/>
      <c r="D97" s="248"/>
      <c r="E97" s="138">
        <v>4</v>
      </c>
      <c r="F97" s="15"/>
      <c r="G97" s="22"/>
      <c r="H97" s="23"/>
      <c r="I97" s="23"/>
      <c r="J97" s="23"/>
      <c r="K97" s="6"/>
      <c r="L97" s="12">
        <v>17697</v>
      </c>
      <c r="M97" s="15">
        <v>2.89</v>
      </c>
      <c r="N97" s="6">
        <f t="shared" si="12"/>
        <v>51144</v>
      </c>
      <c r="O97" s="92">
        <v>1.71</v>
      </c>
      <c r="P97" s="6">
        <f t="shared" si="6"/>
        <v>87456.24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22.5" x14ac:dyDescent="0.2">
      <c r="A98" s="12">
        <v>87</v>
      </c>
      <c r="B98" s="148" t="s">
        <v>150</v>
      </c>
      <c r="C98" s="12"/>
      <c r="D98" s="248"/>
      <c r="E98" s="138">
        <v>4</v>
      </c>
      <c r="F98" s="15"/>
      <c r="G98" s="22"/>
      <c r="H98" s="23"/>
      <c r="I98" s="23"/>
      <c r="J98" s="23"/>
      <c r="K98" s="6"/>
      <c r="L98" s="12">
        <v>17697</v>
      </c>
      <c r="M98" s="15">
        <v>2.89</v>
      </c>
      <c r="N98" s="6">
        <f t="shared" si="12"/>
        <v>51144</v>
      </c>
      <c r="O98" s="92">
        <v>1.71</v>
      </c>
      <c r="P98" s="6">
        <f t="shared" si="6"/>
        <v>87456.24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22.5" x14ac:dyDescent="0.2">
      <c r="A99" s="12">
        <v>88</v>
      </c>
      <c r="B99" s="148" t="s">
        <v>150</v>
      </c>
      <c r="C99" s="12"/>
      <c r="D99" s="248"/>
      <c r="E99" s="138">
        <v>4</v>
      </c>
      <c r="F99" s="15"/>
      <c r="G99" s="22"/>
      <c r="H99" s="23"/>
      <c r="I99" s="23"/>
      <c r="J99" s="23"/>
      <c r="K99" s="6"/>
      <c r="L99" s="12">
        <v>17697</v>
      </c>
      <c r="M99" s="15">
        <v>2.89</v>
      </c>
      <c r="N99" s="6">
        <f t="shared" si="12"/>
        <v>51144</v>
      </c>
      <c r="O99" s="92">
        <v>1.71</v>
      </c>
      <c r="P99" s="6">
        <f t="shared" si="6"/>
        <v>87456.24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22.5" x14ac:dyDescent="0.2">
      <c r="A100" s="12">
        <v>89</v>
      </c>
      <c r="B100" s="148" t="s">
        <v>150</v>
      </c>
      <c r="C100" s="12"/>
      <c r="D100" s="248"/>
      <c r="E100" s="138">
        <v>4</v>
      </c>
      <c r="F100" s="15"/>
      <c r="G100" s="22"/>
      <c r="H100" s="23"/>
      <c r="I100" s="23"/>
      <c r="J100" s="23"/>
      <c r="K100" s="6"/>
      <c r="L100" s="12">
        <v>17697</v>
      </c>
      <c r="M100" s="15">
        <v>2.89</v>
      </c>
      <c r="N100" s="6">
        <f t="shared" si="12"/>
        <v>51144</v>
      </c>
      <c r="O100" s="92">
        <v>1.71</v>
      </c>
      <c r="P100" s="6">
        <f t="shared" si="6"/>
        <v>87456.24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22.5" x14ac:dyDescent="0.2">
      <c r="A101" s="12">
        <v>90</v>
      </c>
      <c r="B101" s="148" t="s">
        <v>150</v>
      </c>
      <c r="C101" s="12"/>
      <c r="D101" s="248"/>
      <c r="E101" s="138">
        <v>4</v>
      </c>
      <c r="F101" s="15"/>
      <c r="G101" s="22"/>
      <c r="H101" s="23"/>
      <c r="I101" s="23"/>
      <c r="J101" s="23"/>
      <c r="K101" s="6"/>
      <c r="L101" s="12">
        <v>17697</v>
      </c>
      <c r="M101" s="15">
        <v>2.89</v>
      </c>
      <c r="N101" s="6">
        <f t="shared" si="12"/>
        <v>51144</v>
      </c>
      <c r="O101" s="92">
        <v>1.71</v>
      </c>
      <c r="P101" s="6">
        <f t="shared" si="6"/>
        <v>87456.24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22.5" x14ac:dyDescent="0.2">
      <c r="A102" s="12">
        <v>91</v>
      </c>
      <c r="B102" s="148" t="s">
        <v>150</v>
      </c>
      <c r="C102" s="12"/>
      <c r="D102" s="248"/>
      <c r="E102" s="138">
        <v>4</v>
      </c>
      <c r="F102" s="15"/>
      <c r="G102" s="22"/>
      <c r="H102" s="23"/>
      <c r="I102" s="23"/>
      <c r="J102" s="23"/>
      <c r="K102" s="6"/>
      <c r="L102" s="12">
        <v>17697</v>
      </c>
      <c r="M102" s="15">
        <v>2.89</v>
      </c>
      <c r="N102" s="6">
        <f t="shared" si="12"/>
        <v>51144</v>
      </c>
      <c r="O102" s="92">
        <v>1.71</v>
      </c>
      <c r="P102" s="6">
        <f t="shared" si="6"/>
        <v>87456.24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22.5" x14ac:dyDescent="0.2">
      <c r="A103" s="12">
        <v>92</v>
      </c>
      <c r="B103" s="148" t="s">
        <v>150</v>
      </c>
      <c r="C103" s="12"/>
      <c r="D103" s="248"/>
      <c r="E103" s="138">
        <v>4</v>
      </c>
      <c r="F103" s="15"/>
      <c r="G103" s="22"/>
      <c r="H103" s="23"/>
      <c r="I103" s="23"/>
      <c r="J103" s="23"/>
      <c r="K103" s="6"/>
      <c r="L103" s="12">
        <v>17697</v>
      </c>
      <c r="M103" s="15">
        <v>2.89</v>
      </c>
      <c r="N103" s="6">
        <f t="shared" si="12"/>
        <v>51144</v>
      </c>
      <c r="O103" s="92">
        <v>1.71</v>
      </c>
      <c r="P103" s="6">
        <f t="shared" si="6"/>
        <v>87456.24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22.5" x14ac:dyDescent="0.2">
      <c r="A104" s="12">
        <v>93</v>
      </c>
      <c r="B104" s="148" t="s">
        <v>150</v>
      </c>
      <c r="C104" s="12"/>
      <c r="D104" s="248"/>
      <c r="E104" s="138">
        <v>4</v>
      </c>
      <c r="F104" s="15"/>
      <c r="G104" s="22"/>
      <c r="H104" s="23"/>
      <c r="I104" s="23"/>
      <c r="J104" s="23"/>
      <c r="K104" s="6"/>
      <c r="L104" s="12">
        <v>17697</v>
      </c>
      <c r="M104" s="15">
        <v>2.89</v>
      </c>
      <c r="N104" s="6">
        <f t="shared" si="12"/>
        <v>51144</v>
      </c>
      <c r="O104" s="92">
        <v>1.71</v>
      </c>
      <c r="P104" s="6">
        <f t="shared" ref="P104:P117" si="13">N104*O104</f>
        <v>87456.24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22.5" x14ac:dyDescent="0.2">
      <c r="A105" s="12">
        <v>94</v>
      </c>
      <c r="B105" s="148" t="s">
        <v>150</v>
      </c>
      <c r="C105" s="12"/>
      <c r="D105" s="248"/>
      <c r="E105" s="138">
        <v>4</v>
      </c>
      <c r="F105" s="15"/>
      <c r="G105" s="22"/>
      <c r="H105" s="23"/>
      <c r="I105" s="23"/>
      <c r="J105" s="23"/>
      <c r="K105" s="6"/>
      <c r="L105" s="12">
        <v>17697</v>
      </c>
      <c r="M105" s="15">
        <v>2.89</v>
      </c>
      <c r="N105" s="6">
        <f t="shared" si="12"/>
        <v>51144</v>
      </c>
      <c r="O105" s="92">
        <v>1.71</v>
      </c>
      <c r="P105" s="6">
        <f t="shared" si="13"/>
        <v>87456.24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1:52" ht="22.5" x14ac:dyDescent="0.2">
      <c r="A106" s="12">
        <v>95</v>
      </c>
      <c r="B106" s="148" t="s">
        <v>150</v>
      </c>
      <c r="C106" s="12"/>
      <c r="D106" s="248"/>
      <c r="E106" s="138">
        <v>4</v>
      </c>
      <c r="F106" s="15"/>
      <c r="G106" s="22"/>
      <c r="H106" s="23"/>
      <c r="I106" s="23"/>
      <c r="J106" s="23"/>
      <c r="K106" s="6"/>
      <c r="L106" s="12">
        <v>17697</v>
      </c>
      <c r="M106" s="15">
        <v>2.89</v>
      </c>
      <c r="N106" s="6">
        <f t="shared" si="12"/>
        <v>51144</v>
      </c>
      <c r="O106" s="92">
        <v>1.71</v>
      </c>
      <c r="P106" s="6">
        <f t="shared" si="13"/>
        <v>87456.24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1:52" ht="22.5" x14ac:dyDescent="0.2">
      <c r="A107" s="12">
        <v>96</v>
      </c>
      <c r="B107" s="148" t="s">
        <v>150</v>
      </c>
      <c r="C107" s="12"/>
      <c r="D107" s="248"/>
      <c r="E107" s="138">
        <v>4</v>
      </c>
      <c r="F107" s="15"/>
      <c r="G107" s="22"/>
      <c r="H107" s="23"/>
      <c r="I107" s="23"/>
      <c r="J107" s="23"/>
      <c r="K107" s="6"/>
      <c r="L107" s="12">
        <v>17697</v>
      </c>
      <c r="M107" s="15">
        <v>2.89</v>
      </c>
      <c r="N107" s="6">
        <f t="shared" si="12"/>
        <v>51144</v>
      </c>
      <c r="O107" s="92">
        <v>1.71</v>
      </c>
      <c r="P107" s="6">
        <f t="shared" si="13"/>
        <v>87456.24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1:52" ht="22.5" x14ac:dyDescent="0.2">
      <c r="A108" s="12">
        <v>97</v>
      </c>
      <c r="B108" s="148" t="s">
        <v>150</v>
      </c>
      <c r="C108" s="12"/>
      <c r="D108" s="248"/>
      <c r="E108" s="138">
        <v>4</v>
      </c>
      <c r="F108" s="15"/>
      <c r="G108" s="22"/>
      <c r="H108" s="23"/>
      <c r="I108" s="23"/>
      <c r="J108" s="23"/>
      <c r="K108" s="6"/>
      <c r="L108" s="12">
        <v>17697</v>
      </c>
      <c r="M108" s="15">
        <v>2.89</v>
      </c>
      <c r="N108" s="6">
        <f t="shared" si="12"/>
        <v>51144</v>
      </c>
      <c r="O108" s="92">
        <v>1.71</v>
      </c>
      <c r="P108" s="6">
        <f t="shared" si="13"/>
        <v>87456.24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1:52" ht="22.5" x14ac:dyDescent="0.2">
      <c r="A109" s="12">
        <v>98</v>
      </c>
      <c r="B109" s="148" t="s">
        <v>150</v>
      </c>
      <c r="C109" s="12"/>
      <c r="D109" s="248"/>
      <c r="E109" s="138">
        <v>4</v>
      </c>
      <c r="F109" s="15"/>
      <c r="G109" s="22"/>
      <c r="H109" s="23"/>
      <c r="I109" s="23"/>
      <c r="J109" s="23"/>
      <c r="K109" s="6"/>
      <c r="L109" s="12">
        <v>17697</v>
      </c>
      <c r="M109" s="15">
        <v>2.89</v>
      </c>
      <c r="N109" s="6">
        <f t="shared" si="12"/>
        <v>51144</v>
      </c>
      <c r="O109" s="92">
        <v>1.71</v>
      </c>
      <c r="P109" s="6">
        <f t="shared" si="13"/>
        <v>87456.24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1:52" ht="22.5" x14ac:dyDescent="0.2">
      <c r="A110" s="12">
        <v>99</v>
      </c>
      <c r="B110" s="148" t="s">
        <v>150</v>
      </c>
      <c r="C110" s="12"/>
      <c r="D110" s="248"/>
      <c r="E110" s="138">
        <v>4</v>
      </c>
      <c r="F110" s="15"/>
      <c r="G110" s="22"/>
      <c r="H110" s="23"/>
      <c r="I110" s="23"/>
      <c r="J110" s="23"/>
      <c r="K110" s="6"/>
      <c r="L110" s="12">
        <v>17697</v>
      </c>
      <c r="M110" s="15">
        <v>2.89</v>
      </c>
      <c r="N110" s="6">
        <f t="shared" si="12"/>
        <v>51144</v>
      </c>
      <c r="O110" s="92">
        <v>1.71</v>
      </c>
      <c r="P110" s="6">
        <f t="shared" si="13"/>
        <v>87456.24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1:52" ht="22.5" x14ac:dyDescent="0.2">
      <c r="A111" s="12">
        <v>100</v>
      </c>
      <c r="B111" s="148" t="s">
        <v>150</v>
      </c>
      <c r="C111" s="12"/>
      <c r="D111" s="248"/>
      <c r="E111" s="138">
        <v>4</v>
      </c>
      <c r="F111" s="15"/>
      <c r="G111" s="22"/>
      <c r="H111" s="23"/>
      <c r="I111" s="23"/>
      <c r="J111" s="23"/>
      <c r="K111" s="6"/>
      <c r="L111" s="12">
        <v>17697</v>
      </c>
      <c r="M111" s="15">
        <v>2.89</v>
      </c>
      <c r="N111" s="6">
        <f t="shared" si="12"/>
        <v>51144</v>
      </c>
      <c r="O111" s="92">
        <v>1.71</v>
      </c>
      <c r="P111" s="6">
        <f t="shared" si="13"/>
        <v>87456.24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1:52" ht="22.5" x14ac:dyDescent="0.2">
      <c r="A112" s="12">
        <v>101</v>
      </c>
      <c r="B112" s="148" t="s">
        <v>150</v>
      </c>
      <c r="C112" s="12"/>
      <c r="D112" s="248"/>
      <c r="E112" s="138">
        <v>4</v>
      </c>
      <c r="F112" s="15"/>
      <c r="G112" s="22"/>
      <c r="H112" s="23"/>
      <c r="I112" s="23"/>
      <c r="J112" s="23"/>
      <c r="K112" s="21"/>
      <c r="L112" s="12">
        <v>17697</v>
      </c>
      <c r="M112" s="15">
        <v>2.89</v>
      </c>
      <c r="N112" s="6">
        <v>51144</v>
      </c>
      <c r="O112" s="92">
        <v>1.71</v>
      </c>
      <c r="P112" s="6">
        <f t="shared" si="13"/>
        <v>87456.24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1:52" ht="22.5" x14ac:dyDescent="0.2">
      <c r="A113" s="12">
        <v>102</v>
      </c>
      <c r="B113" s="148" t="s">
        <v>150</v>
      </c>
      <c r="C113" s="12"/>
      <c r="D113" s="248"/>
      <c r="E113" s="138">
        <v>4</v>
      </c>
      <c r="F113" s="15"/>
      <c r="G113" s="22"/>
      <c r="H113" s="23"/>
      <c r="I113" s="23"/>
      <c r="J113" s="23"/>
      <c r="K113" s="6"/>
      <c r="L113" s="12">
        <v>17697</v>
      </c>
      <c r="M113" s="15">
        <v>2.89</v>
      </c>
      <c r="N113" s="6">
        <f t="shared" ref="N113:N117" si="14">ROUND(L113*M113,0)</f>
        <v>51144</v>
      </c>
      <c r="O113" s="92">
        <v>1.71</v>
      </c>
      <c r="P113" s="6">
        <f t="shared" si="13"/>
        <v>87456.24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1:52" ht="22.5" x14ac:dyDescent="0.2">
      <c r="A114" s="12">
        <v>103</v>
      </c>
      <c r="B114" s="148" t="s">
        <v>150</v>
      </c>
      <c r="C114" s="12"/>
      <c r="D114" s="248"/>
      <c r="E114" s="138">
        <v>4</v>
      </c>
      <c r="F114" s="15"/>
      <c r="G114" s="22"/>
      <c r="H114" s="23"/>
      <c r="I114" s="23"/>
      <c r="J114" s="23"/>
      <c r="K114" s="6"/>
      <c r="L114" s="12">
        <v>17697</v>
      </c>
      <c r="M114" s="15">
        <v>2.89</v>
      </c>
      <c r="N114" s="6">
        <f t="shared" si="14"/>
        <v>51144</v>
      </c>
      <c r="O114" s="92">
        <v>1.71</v>
      </c>
      <c r="P114" s="6">
        <f t="shared" si="13"/>
        <v>87456.24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1:52" ht="22.5" x14ac:dyDescent="0.2">
      <c r="A115" s="12">
        <v>104</v>
      </c>
      <c r="B115" s="148" t="s">
        <v>150</v>
      </c>
      <c r="C115" s="12"/>
      <c r="D115" s="248"/>
      <c r="E115" s="138">
        <v>4</v>
      </c>
      <c r="F115" s="15"/>
      <c r="G115" s="22"/>
      <c r="H115" s="23"/>
      <c r="I115" s="23"/>
      <c r="J115" s="23"/>
      <c r="K115" s="6"/>
      <c r="L115" s="12">
        <v>17697</v>
      </c>
      <c r="M115" s="15">
        <v>2.89</v>
      </c>
      <c r="N115" s="6">
        <f t="shared" si="14"/>
        <v>51144</v>
      </c>
      <c r="O115" s="92">
        <v>1.71</v>
      </c>
      <c r="P115" s="6">
        <f t="shared" si="13"/>
        <v>87456.24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1:52" ht="22.5" x14ac:dyDescent="0.2">
      <c r="A116" s="12">
        <v>105</v>
      </c>
      <c r="B116" s="148" t="s">
        <v>150</v>
      </c>
      <c r="C116" s="12"/>
      <c r="D116" s="248"/>
      <c r="E116" s="138">
        <v>4</v>
      </c>
      <c r="F116" s="15"/>
      <c r="G116" s="22"/>
      <c r="H116" s="23"/>
      <c r="I116" s="23"/>
      <c r="J116" s="23"/>
      <c r="K116" s="6"/>
      <c r="L116" s="12">
        <v>17697</v>
      </c>
      <c r="M116" s="15">
        <v>2.89</v>
      </c>
      <c r="N116" s="6">
        <f t="shared" si="14"/>
        <v>51144</v>
      </c>
      <c r="O116" s="92">
        <v>1.71</v>
      </c>
      <c r="P116" s="6">
        <f t="shared" si="13"/>
        <v>87456.24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1:52" ht="22.5" x14ac:dyDescent="0.2">
      <c r="A117" s="12">
        <v>106</v>
      </c>
      <c r="B117" s="14" t="s">
        <v>150</v>
      </c>
      <c r="C117" s="12"/>
      <c r="D117" s="248"/>
      <c r="E117" s="146">
        <v>4</v>
      </c>
      <c r="F117" s="15"/>
      <c r="G117" s="22"/>
      <c r="H117" s="23"/>
      <c r="I117" s="23"/>
      <c r="J117" s="23"/>
      <c r="K117" s="6"/>
      <c r="L117" s="12">
        <v>17697</v>
      </c>
      <c r="M117" s="15">
        <v>2.89</v>
      </c>
      <c r="N117" s="6">
        <f t="shared" si="14"/>
        <v>51144</v>
      </c>
      <c r="O117" s="92">
        <v>1.71</v>
      </c>
      <c r="P117" s="6">
        <f t="shared" si="13"/>
        <v>87456.24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1:52" x14ac:dyDescent="0.2">
      <c r="A118" s="9"/>
      <c r="B118" s="17"/>
      <c r="C118" s="17"/>
      <c r="D118" s="17"/>
      <c r="E118" s="9"/>
      <c r="F118" s="9"/>
      <c r="G118" s="9"/>
      <c r="H118" s="9"/>
      <c r="I118" s="9"/>
      <c r="J118" s="9"/>
      <c r="K118" s="9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1:52" x14ac:dyDescent="0.2">
      <c r="A119" s="9"/>
      <c r="B119" s="17"/>
      <c r="C119" s="17"/>
      <c r="D119" s="17"/>
      <c r="E119" s="9"/>
      <c r="F119" s="9"/>
      <c r="G119" s="9"/>
      <c r="H119" s="9"/>
      <c r="I119" s="9"/>
      <c r="J119" s="9"/>
      <c r="K119" s="9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1:52" x14ac:dyDescent="0.2">
      <c r="A120" s="9"/>
      <c r="B120" s="17"/>
      <c r="C120" s="17"/>
      <c r="D120" s="17"/>
      <c r="E120" s="9"/>
      <c r="F120" s="9"/>
      <c r="G120" s="9"/>
      <c r="H120" s="9"/>
      <c r="I120" s="9"/>
      <c r="J120" s="9"/>
      <c r="K120" s="9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1:52" x14ac:dyDescent="0.2">
      <c r="A121" s="9"/>
      <c r="B121" s="17"/>
      <c r="C121" s="17"/>
      <c r="D121" s="17"/>
      <c r="E121" s="9"/>
      <c r="F121" s="9"/>
      <c r="G121" s="9"/>
      <c r="H121" s="9"/>
      <c r="I121" s="9"/>
      <c r="J121" s="9"/>
      <c r="K121" s="9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1:52" x14ac:dyDescent="0.2">
      <c r="A122" s="9"/>
      <c r="B122" s="17"/>
      <c r="C122" s="17"/>
      <c r="D122" s="17"/>
      <c r="E122" s="9"/>
      <c r="F122" s="9"/>
      <c r="G122" s="9"/>
      <c r="H122" s="9"/>
      <c r="I122" s="9"/>
      <c r="J122" s="9"/>
      <c r="K122" s="9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1:52" x14ac:dyDescent="0.2">
      <c r="A123" s="9"/>
      <c r="B123" s="17"/>
      <c r="C123" s="17"/>
      <c r="D123" s="17"/>
      <c r="E123" s="9"/>
      <c r="F123" s="9"/>
      <c r="G123" s="9"/>
      <c r="H123" s="9"/>
      <c r="I123" s="9"/>
      <c r="J123" s="9"/>
      <c r="K123" s="9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1:52" s="2" customFormat="1" x14ac:dyDescent="0.2">
      <c r="A124" s="9"/>
      <c r="B124" s="17"/>
      <c r="C124" s="17"/>
      <c r="D124" s="17"/>
      <c r="E124" s="9"/>
      <c r="F124" s="9"/>
      <c r="G124" s="9"/>
      <c r="H124" s="9"/>
      <c r="I124" s="9"/>
      <c r="J124" s="9"/>
      <c r="K124" s="9"/>
      <c r="L124" s="4"/>
      <c r="M124" s="4"/>
      <c r="N124" s="4"/>
      <c r="O124" s="4"/>
      <c r="P124" s="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1:52" s="2" customFormat="1" x14ac:dyDescent="0.2">
      <c r="A125" s="9"/>
      <c r="B125" s="17"/>
      <c r="C125" s="17"/>
      <c r="D125" s="17"/>
      <c r="E125" s="9"/>
      <c r="F125" s="9"/>
      <c r="G125" s="9"/>
      <c r="H125" s="9"/>
      <c r="I125" s="9"/>
      <c r="J125" s="9"/>
      <c r="K125" s="9"/>
      <c r="L125" s="4"/>
      <c r="M125" s="4"/>
      <c r="N125" s="4"/>
      <c r="O125" s="4"/>
      <c r="P125" s="4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52" s="2" customFormat="1" x14ac:dyDescent="0.2">
      <c r="A126" s="9"/>
      <c r="B126" s="17"/>
      <c r="C126" s="17"/>
      <c r="D126" s="17"/>
      <c r="E126" s="9"/>
      <c r="F126" s="9"/>
      <c r="G126" s="9"/>
      <c r="H126" s="9"/>
      <c r="I126" s="9"/>
      <c r="J126" s="9"/>
      <c r="K126" s="9"/>
      <c r="L126" s="4"/>
      <c r="M126" s="4"/>
      <c r="N126" s="4"/>
      <c r="O126" s="4"/>
      <c r="P126" s="4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1:52" s="2" customFormat="1" x14ac:dyDescent="0.2">
      <c r="A127" s="9"/>
      <c r="B127" s="17"/>
      <c r="C127" s="17"/>
      <c r="D127" s="17"/>
      <c r="E127" s="9"/>
      <c r="F127" s="9"/>
      <c r="G127" s="9"/>
      <c r="H127" s="9"/>
      <c r="I127" s="9"/>
      <c r="J127" s="9"/>
      <c r="K127" s="9"/>
      <c r="L127" s="4"/>
      <c r="M127" s="4"/>
      <c r="N127" s="4"/>
      <c r="O127" s="4"/>
      <c r="P127" s="4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s="2" customFormat="1" x14ac:dyDescent="0.2">
      <c r="A128" s="9"/>
      <c r="B128" s="17"/>
      <c r="C128" s="17"/>
      <c r="D128" s="17"/>
      <c r="E128" s="9"/>
      <c r="F128" s="9"/>
      <c r="G128" s="9"/>
      <c r="H128" s="9"/>
      <c r="I128" s="9"/>
      <c r="J128" s="9"/>
      <c r="K128" s="9"/>
      <c r="L128" s="4"/>
      <c r="M128" s="4"/>
      <c r="N128" s="4"/>
      <c r="O128" s="4"/>
      <c r="P128" s="4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52" s="2" customFormat="1" x14ac:dyDescent="0.2">
      <c r="A129" s="9"/>
      <c r="B129" s="17"/>
      <c r="C129" s="17"/>
      <c r="D129" s="17"/>
      <c r="E129" s="9"/>
      <c r="F129" s="9"/>
      <c r="G129" s="9"/>
      <c r="H129" s="9"/>
      <c r="I129" s="9"/>
      <c r="J129" s="9"/>
      <c r="K129" s="9"/>
      <c r="L129" s="4"/>
      <c r="M129" s="4"/>
      <c r="N129" s="4"/>
      <c r="O129" s="4"/>
      <c r="P129" s="4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1:52" s="2" customFormat="1" x14ac:dyDescent="0.2">
      <c r="A130" s="9"/>
      <c r="B130" s="17"/>
      <c r="C130" s="17"/>
      <c r="D130" s="17"/>
      <c r="E130" s="9"/>
      <c r="F130" s="9"/>
      <c r="G130" s="9"/>
      <c r="H130" s="9"/>
      <c r="I130" s="9"/>
      <c r="J130" s="9"/>
      <c r="K130" s="9"/>
      <c r="L130" s="4"/>
      <c r="M130" s="4"/>
      <c r="N130" s="4"/>
      <c r="O130" s="4"/>
      <c r="P130" s="4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1:52" s="2" customFormat="1" x14ac:dyDescent="0.2">
      <c r="A131" s="9"/>
      <c r="B131" s="17"/>
      <c r="C131" s="17"/>
      <c r="D131" s="17"/>
      <c r="E131" s="9"/>
      <c r="F131" s="9"/>
      <c r="G131" s="9"/>
      <c r="H131" s="9"/>
      <c r="I131" s="9"/>
      <c r="J131" s="9"/>
      <c r="K131" s="9"/>
      <c r="L131" s="4"/>
      <c r="M131" s="4"/>
      <c r="N131" s="4"/>
      <c r="O131" s="4"/>
      <c r="P131" s="4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1:52" s="2" customFormat="1" x14ac:dyDescent="0.2">
      <c r="A132" s="9"/>
      <c r="B132" s="17"/>
      <c r="C132" s="17"/>
      <c r="D132" s="17"/>
      <c r="E132" s="9"/>
      <c r="F132" s="9"/>
      <c r="G132" s="9"/>
      <c r="H132" s="9"/>
      <c r="I132" s="9"/>
      <c r="J132" s="9"/>
      <c r="K132" s="9"/>
      <c r="L132" s="4"/>
      <c r="M132" s="4"/>
      <c r="N132" s="4"/>
      <c r="O132" s="4"/>
      <c r="P132" s="4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</row>
    <row r="133" spans="1:52" s="2" customFormat="1" x14ac:dyDescent="0.2">
      <c r="A133" s="9"/>
      <c r="B133" s="17"/>
      <c r="C133" s="17"/>
      <c r="D133" s="17"/>
      <c r="E133" s="9"/>
      <c r="F133" s="9"/>
      <c r="G133" s="9"/>
      <c r="H133" s="9"/>
      <c r="I133" s="9"/>
      <c r="J133" s="9"/>
      <c r="K133" s="9"/>
      <c r="L133" s="4"/>
      <c r="M133" s="4"/>
      <c r="N133" s="4"/>
      <c r="O133" s="4"/>
      <c r="P133" s="4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1:52" s="2" customFormat="1" x14ac:dyDescent="0.2">
      <c r="A134" s="9"/>
      <c r="B134" s="17"/>
      <c r="C134" s="17"/>
      <c r="D134" s="17"/>
      <c r="E134" s="9"/>
      <c r="F134" s="9"/>
      <c r="G134" s="9"/>
      <c r="H134" s="9"/>
      <c r="I134" s="9"/>
      <c r="J134" s="9"/>
      <c r="K134" s="9"/>
      <c r="L134" s="4"/>
      <c r="M134" s="4"/>
      <c r="N134" s="4"/>
      <c r="O134" s="4"/>
      <c r="P134" s="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1:52" s="2" customFormat="1" x14ac:dyDescent="0.2">
      <c r="A135" s="9"/>
      <c r="B135" s="17"/>
      <c r="C135" s="17"/>
      <c r="D135" s="17"/>
      <c r="E135" s="9"/>
      <c r="F135" s="9"/>
      <c r="G135" s="9"/>
      <c r="H135" s="9"/>
      <c r="I135" s="9"/>
      <c r="J135" s="9"/>
      <c r="K135" s="9"/>
      <c r="L135" s="4"/>
      <c r="M135" s="4"/>
      <c r="N135" s="4"/>
      <c r="O135" s="4"/>
      <c r="P135" s="4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s="2" customFormat="1" x14ac:dyDescent="0.2">
      <c r="A136" s="9"/>
      <c r="B136" s="17"/>
      <c r="C136" s="17"/>
      <c r="D136" s="17"/>
      <c r="E136" s="9"/>
      <c r="F136" s="9"/>
      <c r="G136" s="9"/>
      <c r="H136" s="9"/>
      <c r="I136" s="9"/>
      <c r="J136" s="9"/>
      <c r="K136" s="9"/>
      <c r="L136" s="4"/>
      <c r="M136" s="4"/>
      <c r="N136" s="4"/>
      <c r="O136" s="4"/>
      <c r="P136" s="4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1:52" s="2" customFormat="1" x14ac:dyDescent="0.2">
      <c r="A137" s="9"/>
      <c r="B137" s="17"/>
      <c r="C137" s="17"/>
      <c r="D137" s="17"/>
      <c r="E137" s="9"/>
      <c r="F137" s="9"/>
      <c r="G137" s="9"/>
      <c r="H137" s="9"/>
      <c r="I137" s="9"/>
      <c r="J137" s="9"/>
      <c r="K137" s="9"/>
      <c r="L137" s="4"/>
      <c r="M137" s="4"/>
      <c r="N137" s="4"/>
      <c r="O137" s="4"/>
      <c r="P137" s="4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1:52" s="2" customFormat="1" x14ac:dyDescent="0.2">
      <c r="A138" s="9"/>
      <c r="B138" s="17"/>
      <c r="C138" s="17"/>
      <c r="D138" s="17"/>
      <c r="E138" s="9"/>
      <c r="F138" s="9"/>
      <c r="G138" s="9"/>
      <c r="H138" s="9"/>
      <c r="I138" s="9"/>
      <c r="J138" s="9"/>
      <c r="K138" s="9"/>
      <c r="L138" s="4"/>
      <c r="M138" s="4"/>
      <c r="N138" s="4"/>
      <c r="O138" s="4"/>
      <c r="P138" s="4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</row>
    <row r="139" spans="1:52" s="2" customFormat="1" x14ac:dyDescent="0.2">
      <c r="A139" s="9"/>
      <c r="B139" s="17"/>
      <c r="C139" s="17"/>
      <c r="D139" s="17"/>
      <c r="E139" s="9"/>
      <c r="F139" s="9"/>
      <c r="G139" s="9"/>
      <c r="H139" s="9"/>
      <c r="I139" s="9"/>
      <c r="J139" s="9"/>
      <c r="K139" s="9"/>
      <c r="L139" s="4"/>
      <c r="M139" s="4"/>
      <c r="N139" s="4"/>
      <c r="O139" s="4"/>
      <c r="P139" s="4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1:52" s="2" customFormat="1" x14ac:dyDescent="0.2">
      <c r="A140" s="9"/>
      <c r="B140" s="17"/>
      <c r="C140" s="17"/>
      <c r="D140" s="17"/>
      <c r="E140" s="9"/>
      <c r="F140" s="9"/>
      <c r="G140" s="9"/>
      <c r="H140" s="9"/>
      <c r="I140" s="9"/>
      <c r="J140" s="9"/>
      <c r="K140" s="9"/>
      <c r="L140" s="4"/>
      <c r="M140" s="4"/>
      <c r="N140" s="4"/>
      <c r="O140" s="4"/>
      <c r="P140" s="4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</row>
    <row r="141" spans="1:52" s="2" customFormat="1" x14ac:dyDescent="0.2">
      <c r="A141" s="9"/>
      <c r="B141" s="17"/>
      <c r="C141" s="17"/>
      <c r="D141" s="17"/>
      <c r="E141" s="9"/>
      <c r="F141" s="9"/>
      <c r="G141" s="9"/>
      <c r="H141" s="9"/>
      <c r="I141" s="9"/>
      <c r="J141" s="9"/>
      <c r="K141" s="9"/>
      <c r="L141" s="4"/>
      <c r="M141" s="4"/>
      <c r="N141" s="4"/>
      <c r="O141" s="4"/>
      <c r="P141" s="4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  <row r="142" spans="1:52" s="2" customFormat="1" x14ac:dyDescent="0.2">
      <c r="A142" s="9"/>
      <c r="B142" s="17"/>
      <c r="C142" s="17"/>
      <c r="D142" s="17"/>
      <c r="E142" s="9"/>
      <c r="F142" s="9"/>
      <c r="G142" s="9"/>
      <c r="H142" s="9"/>
      <c r="I142" s="9"/>
      <c r="J142" s="9"/>
      <c r="K142" s="9"/>
      <c r="L142" s="4"/>
      <c r="M142" s="4"/>
      <c r="N142" s="4"/>
      <c r="O142" s="4"/>
      <c r="P142" s="4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</row>
    <row r="143" spans="1:52" s="2" customFormat="1" x14ac:dyDescent="0.2">
      <c r="A143" s="9"/>
      <c r="B143" s="17"/>
      <c r="C143" s="17"/>
      <c r="D143" s="17"/>
      <c r="E143" s="9"/>
      <c r="F143" s="9"/>
      <c r="G143" s="9"/>
      <c r="H143" s="9"/>
      <c r="I143" s="9"/>
      <c r="J143" s="9"/>
      <c r="K143" s="9"/>
      <c r="L143" s="4"/>
      <c r="M143" s="4"/>
      <c r="N143" s="4"/>
      <c r="O143" s="4"/>
      <c r="P143" s="4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</row>
    <row r="144" spans="1:52" s="2" customFormat="1" x14ac:dyDescent="0.2">
      <c r="A144" s="9"/>
      <c r="B144" s="17"/>
      <c r="C144" s="17"/>
      <c r="D144" s="17"/>
      <c r="E144" s="9"/>
      <c r="F144" s="9"/>
      <c r="G144" s="9"/>
      <c r="H144" s="9"/>
      <c r="I144" s="9"/>
      <c r="J144" s="9"/>
      <c r="K144" s="9"/>
      <c r="L144" s="4"/>
      <c r="M144" s="4"/>
      <c r="N144" s="4"/>
      <c r="O144" s="4"/>
      <c r="P144" s="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  <row r="145" spans="1:52" s="2" customFormat="1" x14ac:dyDescent="0.2">
      <c r="A145" s="9"/>
      <c r="B145" s="17"/>
      <c r="C145" s="17"/>
      <c r="D145" s="17"/>
      <c r="E145" s="9"/>
      <c r="F145" s="9"/>
      <c r="G145" s="9"/>
      <c r="H145" s="9"/>
      <c r="I145" s="9"/>
      <c r="J145" s="9"/>
      <c r="K145" s="9"/>
      <c r="L145" s="4"/>
      <c r="M145" s="4"/>
      <c r="N145" s="4"/>
      <c r="O145" s="4"/>
      <c r="P145" s="4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</row>
    <row r="146" spans="1:52" s="2" customFormat="1" x14ac:dyDescent="0.2">
      <c r="A146" s="1"/>
      <c r="B146"/>
      <c r="C146"/>
      <c r="D146"/>
      <c r="E146" s="1"/>
      <c r="F146" s="9"/>
      <c r="G146" s="9"/>
      <c r="H146" s="9"/>
      <c r="I146" s="9"/>
      <c r="J146" s="9"/>
      <c r="K146" s="9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</row>
    <row r="147" spans="1:52" s="2" customFormat="1" x14ac:dyDescent="0.2">
      <c r="A147" s="1"/>
      <c r="B147"/>
      <c r="C147"/>
      <c r="D147"/>
      <c r="E147" s="1"/>
      <c r="F147" s="9"/>
      <c r="G147" s="9"/>
      <c r="H147" s="9"/>
      <c r="I147" s="9"/>
      <c r="J147" s="9"/>
      <c r="K147" s="9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</row>
    <row r="148" spans="1:52" s="2" customFormat="1" x14ac:dyDescent="0.2">
      <c r="A148" s="1"/>
      <c r="B148"/>
      <c r="C148"/>
      <c r="D148"/>
      <c r="E148" s="1"/>
      <c r="F148" s="9"/>
      <c r="G148" s="9"/>
      <c r="H148" s="9"/>
      <c r="I148" s="9"/>
      <c r="J148" s="9"/>
      <c r="K148" s="9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</row>
    <row r="149" spans="1:52" s="2" customFormat="1" x14ac:dyDescent="0.2">
      <c r="A149" s="1"/>
      <c r="B149"/>
      <c r="C149"/>
      <c r="D149"/>
      <c r="E149" s="1"/>
      <c r="F149" s="9"/>
      <c r="G149" s="9"/>
      <c r="H149" s="9"/>
      <c r="I149" s="9"/>
      <c r="J149" s="9"/>
      <c r="K149" s="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</row>
    <row r="150" spans="1:52" s="2" customFormat="1" x14ac:dyDescent="0.2">
      <c r="A150" s="1"/>
      <c r="B150"/>
      <c r="C150"/>
      <c r="D150"/>
      <c r="E150" s="1"/>
      <c r="F150" s="9"/>
      <c r="G150" s="9"/>
      <c r="H150" s="9"/>
      <c r="I150" s="9"/>
      <c r="J150" s="9"/>
      <c r="K150" s="9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</row>
    <row r="151" spans="1:52" s="2" customFormat="1" x14ac:dyDescent="0.2">
      <c r="A151" s="1"/>
      <c r="B151"/>
      <c r="C151"/>
      <c r="D151"/>
      <c r="E151" s="1"/>
      <c r="F151" s="9"/>
      <c r="G151" s="9"/>
      <c r="H151" s="9"/>
      <c r="I151" s="9"/>
      <c r="J151" s="9"/>
      <c r="K151" s="9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</row>
    <row r="152" spans="1:52" s="2" customFormat="1" x14ac:dyDescent="0.2">
      <c r="A152" s="1"/>
      <c r="B152"/>
      <c r="C152"/>
      <c r="D152"/>
      <c r="E152" s="1"/>
      <c r="F152" s="9"/>
      <c r="G152" s="9"/>
      <c r="H152" s="9"/>
      <c r="I152" s="9"/>
      <c r="J152" s="9"/>
      <c r="K152" s="9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</row>
    <row r="153" spans="1:52" s="2" customFormat="1" x14ac:dyDescent="0.2">
      <c r="A153" s="1"/>
      <c r="B153"/>
      <c r="C153"/>
      <c r="D153"/>
      <c r="E153" s="1"/>
      <c r="F153" s="9"/>
      <c r="G153" s="9"/>
      <c r="H153" s="9"/>
      <c r="I153" s="9"/>
      <c r="J153" s="9"/>
      <c r="K153" s="9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</row>
    <row r="154" spans="1:52" s="2" customFormat="1" x14ac:dyDescent="0.2">
      <c r="A154" s="1"/>
      <c r="B154"/>
      <c r="C154"/>
      <c r="D154"/>
      <c r="E154" s="1"/>
      <c r="F154" s="9"/>
      <c r="G154" s="9"/>
      <c r="H154" s="9"/>
      <c r="I154" s="9"/>
      <c r="J154" s="9"/>
      <c r="K154" s="9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</row>
    <row r="155" spans="1:52" s="2" customFormat="1" x14ac:dyDescent="0.2">
      <c r="A155" s="1"/>
      <c r="B155"/>
      <c r="C155"/>
      <c r="D155"/>
      <c r="E155" s="1"/>
      <c r="F155" s="9"/>
      <c r="G155" s="9"/>
      <c r="H155" s="9"/>
      <c r="I155" s="9"/>
      <c r="J155" s="9"/>
      <c r="K155" s="9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</row>
    <row r="156" spans="1:52" s="2" customFormat="1" x14ac:dyDescent="0.2">
      <c r="A156" s="1"/>
      <c r="B156"/>
      <c r="C156"/>
      <c r="D156"/>
      <c r="E156" s="1"/>
      <c r="F156" s="9"/>
      <c r="G156" s="9"/>
      <c r="H156" s="9"/>
      <c r="I156" s="9"/>
      <c r="J156" s="9"/>
      <c r="K156" s="9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1:52" s="2" customFormat="1" x14ac:dyDescent="0.2">
      <c r="A157" s="1"/>
      <c r="B157"/>
      <c r="C157"/>
      <c r="D157"/>
      <c r="E157" s="1"/>
      <c r="F157" s="9"/>
      <c r="G157" s="9"/>
      <c r="H157" s="9"/>
      <c r="I157" s="9"/>
      <c r="J157" s="9"/>
      <c r="K157" s="9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</row>
    <row r="158" spans="1:52" s="2" customFormat="1" x14ac:dyDescent="0.2">
      <c r="A158" s="1"/>
      <c r="B158"/>
      <c r="C158"/>
      <c r="D158"/>
      <c r="E158" s="1"/>
      <c r="F158" s="9"/>
      <c r="G158" s="9"/>
      <c r="H158" s="9"/>
      <c r="I158" s="9"/>
      <c r="J158" s="9"/>
      <c r="K158" s="9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</row>
    <row r="159" spans="1:52" s="2" customFormat="1" x14ac:dyDescent="0.2">
      <c r="A159" s="1"/>
      <c r="B159"/>
      <c r="C159"/>
      <c r="D159"/>
      <c r="E159" s="1"/>
      <c r="F159" s="9"/>
      <c r="G159" s="9"/>
      <c r="H159" s="9"/>
      <c r="I159" s="9"/>
      <c r="J159" s="9"/>
      <c r="K159" s="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</row>
    <row r="160" spans="1:52" s="2" customFormat="1" x14ac:dyDescent="0.2">
      <c r="A160" s="1"/>
      <c r="B160"/>
      <c r="C160"/>
      <c r="D160"/>
      <c r="E160" s="1"/>
      <c r="F160" s="9"/>
      <c r="G160" s="9"/>
      <c r="H160" s="9"/>
      <c r="I160" s="9"/>
      <c r="J160" s="9"/>
      <c r="K160" s="9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</row>
    <row r="161" spans="1:52" s="2" customFormat="1" x14ac:dyDescent="0.2">
      <c r="A161" s="1"/>
      <c r="B161"/>
      <c r="C161"/>
      <c r="D161"/>
      <c r="E161" s="1"/>
      <c r="F161" s="9"/>
      <c r="G161" s="9"/>
      <c r="H161" s="9"/>
      <c r="I161" s="9"/>
      <c r="J161" s="9"/>
      <c r="K161" s="9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</row>
    <row r="162" spans="1:52" s="2" customFormat="1" x14ac:dyDescent="0.2">
      <c r="A162" s="1"/>
      <c r="B162"/>
      <c r="C162"/>
      <c r="D162"/>
      <c r="E162" s="1"/>
      <c r="F162" s="9"/>
      <c r="G162" s="9"/>
      <c r="H162" s="9"/>
      <c r="I162" s="9"/>
      <c r="J162" s="9"/>
      <c r="K162" s="9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</row>
    <row r="163" spans="1:52" s="2" customFormat="1" x14ac:dyDescent="0.2">
      <c r="A163" s="1"/>
      <c r="B163"/>
      <c r="C163"/>
      <c r="D163"/>
      <c r="E163" s="1"/>
      <c r="F163" s="9"/>
      <c r="G163" s="9"/>
      <c r="H163" s="9"/>
      <c r="I163" s="9"/>
      <c r="J163" s="9"/>
      <c r="K163" s="9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1:52" s="2" customFormat="1" x14ac:dyDescent="0.2">
      <c r="A164" s="1"/>
      <c r="B164"/>
      <c r="C164"/>
      <c r="D164"/>
      <c r="E164" s="1"/>
      <c r="F164" s="9"/>
      <c r="G164" s="9"/>
      <c r="H164" s="9"/>
      <c r="I164" s="9"/>
      <c r="J164" s="9"/>
      <c r="K164" s="9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1:52" s="2" customFormat="1" x14ac:dyDescent="0.2">
      <c r="A165" s="1"/>
      <c r="B165"/>
      <c r="C165"/>
      <c r="D165"/>
      <c r="E165" s="1"/>
      <c r="F165" s="9"/>
      <c r="G165" s="9"/>
      <c r="H165" s="9"/>
      <c r="I165" s="9"/>
      <c r="J165" s="9"/>
      <c r="K165" s="9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1:52" s="2" customFormat="1" x14ac:dyDescent="0.2">
      <c r="A166" s="1"/>
      <c r="B166"/>
      <c r="C166"/>
      <c r="D166"/>
      <c r="E166" s="1"/>
      <c r="F166" s="9"/>
      <c r="G166" s="9"/>
      <c r="H166" s="9"/>
      <c r="I166" s="9"/>
      <c r="J166" s="9"/>
      <c r="K166" s="9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1:52" x14ac:dyDescent="0.2">
      <c r="F167" s="9"/>
      <c r="G167" s="9"/>
      <c r="H167" s="9"/>
      <c r="I167" s="9"/>
      <c r="J167" s="9"/>
      <c r="K167" s="9"/>
    </row>
    <row r="168" spans="1:52" x14ac:dyDescent="0.2">
      <c r="F168" s="9"/>
      <c r="G168" s="9"/>
      <c r="H168" s="9"/>
      <c r="I168" s="9"/>
      <c r="J168" s="9"/>
      <c r="K168" s="9"/>
    </row>
    <row r="169" spans="1:52" x14ac:dyDescent="0.2">
      <c r="F169" s="9"/>
      <c r="G169" s="9"/>
      <c r="H169" s="9"/>
      <c r="I169" s="9"/>
      <c r="J169" s="9"/>
      <c r="K169" s="9"/>
    </row>
    <row r="170" spans="1:52" x14ac:dyDescent="0.2">
      <c r="F170" s="9"/>
      <c r="G170" s="9"/>
      <c r="H170" s="9"/>
      <c r="I170" s="9"/>
      <c r="J170" s="9"/>
      <c r="K170" s="9"/>
    </row>
    <row r="171" spans="1:52" x14ac:dyDescent="0.2">
      <c r="F171" s="9"/>
      <c r="G171" s="9"/>
      <c r="H171" s="9"/>
      <c r="I171" s="9"/>
      <c r="J171" s="9"/>
      <c r="K171" s="9"/>
    </row>
    <row r="172" spans="1:52" x14ac:dyDescent="0.2">
      <c r="F172" s="9"/>
      <c r="G172" s="9"/>
      <c r="H172" s="9"/>
      <c r="I172" s="9"/>
      <c r="J172" s="9"/>
      <c r="K172" s="9"/>
    </row>
    <row r="173" spans="1:52" x14ac:dyDescent="0.2">
      <c r="F173" s="9"/>
      <c r="G173" s="9"/>
      <c r="H173" s="9"/>
      <c r="I173" s="9"/>
      <c r="J173" s="9"/>
      <c r="K173" s="9"/>
    </row>
    <row r="174" spans="1:52" x14ac:dyDescent="0.2">
      <c r="F174" s="9"/>
      <c r="G174" s="9"/>
      <c r="H174" s="9"/>
      <c r="I174" s="9"/>
      <c r="J174" s="9"/>
      <c r="K174" s="9"/>
    </row>
    <row r="175" spans="1:52" x14ac:dyDescent="0.2">
      <c r="F175" s="9"/>
      <c r="G175" s="9"/>
      <c r="H175" s="9"/>
      <c r="I175" s="9"/>
      <c r="J175" s="9"/>
      <c r="K175" s="9"/>
    </row>
    <row r="176" spans="1:52" x14ac:dyDescent="0.2">
      <c r="F176" s="9"/>
      <c r="G176" s="9"/>
      <c r="H176" s="9"/>
      <c r="I176" s="9"/>
      <c r="J176" s="9"/>
      <c r="K176" s="9"/>
    </row>
    <row r="177" spans="6:11" x14ac:dyDescent="0.2">
      <c r="F177" s="9"/>
      <c r="G177" s="9"/>
      <c r="H177" s="9"/>
      <c r="I177" s="9"/>
      <c r="J177" s="9"/>
      <c r="K177" s="9"/>
    </row>
    <row r="178" spans="6:11" x14ac:dyDescent="0.2">
      <c r="F178" s="9"/>
      <c r="G178" s="9"/>
      <c r="H178" s="9"/>
      <c r="I178" s="9"/>
      <c r="J178" s="9"/>
      <c r="K178" s="9"/>
    </row>
  </sheetData>
  <sheetProtection formatCells="0" formatColumns="0" formatRows="0" insertColumns="0" insertRows="0" deleteColumns="0" deleteRows="0"/>
  <autoFilter ref="A10:AZ117" xr:uid="{00000000-0009-0000-0000-000004000000}"/>
  <sortState xmlns:xlrd2="http://schemas.microsoft.com/office/spreadsheetml/2017/richdata2" ref="A65:P113">
    <sortCondition ref="B65:B113"/>
    <sortCondition ref="D65:D113"/>
  </sortState>
  <mergeCells count="14">
    <mergeCell ref="A6:A9"/>
    <mergeCell ref="B6:B9"/>
    <mergeCell ref="D6:D9"/>
    <mergeCell ref="E6:E9"/>
    <mergeCell ref="F6:K9"/>
    <mergeCell ref="L6:L9"/>
    <mergeCell ref="M6:M9"/>
    <mergeCell ref="A1:P1"/>
    <mergeCell ref="M5:P5"/>
    <mergeCell ref="N7:N9"/>
    <mergeCell ref="O7:P7"/>
    <mergeCell ref="O8:P8"/>
    <mergeCell ref="N6:P6"/>
    <mergeCell ref="C7:C9"/>
  </mergeCells>
  <pageMargins left="0" right="0" top="0.78740157480314965" bottom="0.19685039370078741" header="0.51181102362204722" footer="0.51181102362204722"/>
  <pageSetup paperSize="9" scale="60" fitToHeight="0" orientation="landscape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#REF!</xm:f>
          </x14:formula1>
          <xm:sqref>C11:C117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3"/>
  <sheetViews>
    <sheetView topLeftCell="A19" zoomScale="115" zoomScaleNormal="115" workbookViewId="0">
      <selection activeCell="M54" sqref="M54"/>
    </sheetView>
  </sheetViews>
  <sheetFormatPr defaultColWidth="9.140625" defaultRowHeight="12.75" x14ac:dyDescent="0.2"/>
  <cols>
    <col min="1" max="1" width="27.28515625" style="61" customWidth="1"/>
    <col min="2" max="2" width="3.85546875" style="60" customWidth="1"/>
    <col min="3" max="3" width="2.28515625" style="60" customWidth="1"/>
    <col min="4" max="4" width="4.5703125" style="60" customWidth="1"/>
    <col min="5" max="6" width="3.85546875" style="60" customWidth="1"/>
    <col min="7" max="7" width="5.140625" style="60" customWidth="1"/>
    <col min="8" max="8" width="8.7109375" style="60" customWidth="1"/>
    <col min="9" max="9" width="3.85546875" style="60" customWidth="1"/>
    <col min="10" max="10" width="6.85546875" style="60" customWidth="1"/>
    <col min="11" max="11" width="5.85546875" style="60" customWidth="1"/>
    <col min="12" max="12" width="10.7109375" style="60" customWidth="1"/>
    <col min="13" max="15" width="9.140625" style="60"/>
    <col min="16" max="16" width="11.5703125" style="60" bestFit="1" customWidth="1"/>
    <col min="17" max="16384" width="9.140625" style="60"/>
  </cols>
  <sheetData>
    <row r="1" spans="1:12" x14ac:dyDescent="0.2">
      <c r="J1" s="62"/>
      <c r="K1" s="62"/>
      <c r="L1" s="63"/>
    </row>
    <row r="2" spans="1:12" ht="14.25" customHeight="1" x14ac:dyDescent="0.2">
      <c r="J2" s="62"/>
      <c r="K2" s="62"/>
      <c r="L2" s="63"/>
    </row>
    <row r="3" spans="1:12" ht="18.75" x14ac:dyDescent="0.3">
      <c r="A3" s="227" t="s">
        <v>101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15.6" customHeight="1" x14ac:dyDescent="0.2">
      <c r="A4" s="228" t="s">
        <v>116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ht="33.6" customHeight="1" x14ac:dyDescent="0.2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5.75" x14ac:dyDescent="0.25">
      <c r="A6" s="64"/>
      <c r="B6" s="65"/>
      <c r="C6" s="65"/>
      <c r="D6" s="65"/>
      <c r="E6" s="65"/>
      <c r="F6" s="65"/>
      <c r="G6" s="65"/>
      <c r="H6" s="65"/>
    </row>
    <row r="7" spans="1:12" ht="15.75" x14ac:dyDescent="0.25">
      <c r="A7" s="226" t="s">
        <v>108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1:12" ht="15.75" x14ac:dyDescent="0.25">
      <c r="A8" s="66"/>
      <c r="B8" s="65"/>
      <c r="C8" s="65"/>
      <c r="D8" s="65"/>
      <c r="E8" s="65"/>
      <c r="F8" s="65"/>
      <c r="G8" s="65"/>
      <c r="H8" s="65"/>
      <c r="L8" s="83" t="s">
        <v>115</v>
      </c>
    </row>
    <row r="9" spans="1:12" ht="15.75" x14ac:dyDescent="0.25">
      <c r="A9" s="66" t="s">
        <v>102</v>
      </c>
      <c r="B9" s="60">
        <v>5</v>
      </c>
      <c r="C9" s="67" t="s">
        <v>109</v>
      </c>
      <c r="D9" s="60">
        <v>8</v>
      </c>
      <c r="E9" s="67" t="s">
        <v>109</v>
      </c>
      <c r="F9" s="60">
        <v>365</v>
      </c>
      <c r="G9" s="67" t="s">
        <v>109</v>
      </c>
      <c r="H9" s="84" t="e">
        <f>#REF!</f>
        <v>#REF!</v>
      </c>
      <c r="I9" s="67" t="s">
        <v>109</v>
      </c>
      <c r="J9" s="68">
        <v>0.5</v>
      </c>
      <c r="K9" s="60" t="s">
        <v>110</v>
      </c>
      <c r="L9" s="69" t="e">
        <f>ROUND(B9*D9*F9*H9*J9/1000,0)</f>
        <v>#REF!</v>
      </c>
    </row>
    <row r="10" spans="1:12" ht="15.75" x14ac:dyDescent="0.25">
      <c r="A10" s="66"/>
      <c r="B10" s="70"/>
      <c r="C10" s="67"/>
      <c r="D10" s="70"/>
      <c r="E10" s="67"/>
      <c r="F10" s="65"/>
      <c r="G10" s="67"/>
      <c r="H10" s="65"/>
      <c r="I10" s="67"/>
      <c r="J10" s="68"/>
      <c r="L10" s="69"/>
    </row>
    <row r="11" spans="1:12" ht="15.75" x14ac:dyDescent="0.25">
      <c r="A11" s="66" t="s">
        <v>103</v>
      </c>
      <c r="B11" s="70">
        <v>27</v>
      </c>
      <c r="C11" s="67" t="s">
        <v>109</v>
      </c>
      <c r="D11" s="70">
        <v>8</v>
      </c>
      <c r="E11" s="67" t="s">
        <v>109</v>
      </c>
      <c r="F11" s="65">
        <v>365</v>
      </c>
      <c r="G11" s="67" t="s">
        <v>109</v>
      </c>
      <c r="H11" s="71" t="e">
        <f>#REF!</f>
        <v>#REF!</v>
      </c>
      <c r="I11" s="67" t="s">
        <v>109</v>
      </c>
      <c r="J11" s="68">
        <v>0.5</v>
      </c>
      <c r="K11" s="60" t="s">
        <v>110</v>
      </c>
      <c r="L11" s="69" t="e">
        <f>ROUND(B11*D11*F11*H11*J11/1000,0)</f>
        <v>#REF!</v>
      </c>
    </row>
    <row r="12" spans="1:12" ht="15.75" x14ac:dyDescent="0.25">
      <c r="A12" s="66"/>
      <c r="B12" s="70"/>
      <c r="C12" s="67"/>
      <c r="D12" s="70"/>
      <c r="E12" s="67"/>
      <c r="F12" s="65"/>
      <c r="G12" s="67"/>
      <c r="H12" s="65"/>
      <c r="I12" s="67"/>
      <c r="J12" s="68"/>
      <c r="L12" s="69"/>
    </row>
    <row r="13" spans="1:12" ht="15.75" x14ac:dyDescent="0.25">
      <c r="A13" s="66" t="s">
        <v>104</v>
      </c>
      <c r="B13" s="70">
        <v>17</v>
      </c>
      <c r="C13" s="67" t="s">
        <v>109</v>
      </c>
      <c r="D13" s="70">
        <v>8</v>
      </c>
      <c r="E13" s="67" t="s">
        <v>109</v>
      </c>
      <c r="F13" s="65">
        <v>365</v>
      </c>
      <c r="G13" s="67" t="s">
        <v>109</v>
      </c>
      <c r="H13" s="71" t="e">
        <f>#REF!</f>
        <v>#REF!</v>
      </c>
      <c r="I13" s="67" t="s">
        <v>109</v>
      </c>
      <c r="J13" s="68">
        <v>0.5</v>
      </c>
      <c r="K13" s="60" t="s">
        <v>110</v>
      </c>
      <c r="L13" s="69" t="e">
        <f>ROUND(B13*D13*F13*H13*J13/1000,0)</f>
        <v>#REF!</v>
      </c>
    </row>
    <row r="14" spans="1:12" ht="15.75" x14ac:dyDescent="0.25">
      <c r="A14" s="66"/>
      <c r="B14" s="70"/>
      <c r="C14" s="67"/>
      <c r="D14" s="70"/>
      <c r="E14" s="67"/>
      <c r="F14" s="65"/>
      <c r="G14" s="67"/>
      <c r="H14" s="65"/>
      <c r="I14" s="67"/>
      <c r="J14" s="68"/>
      <c r="L14" s="69"/>
    </row>
    <row r="15" spans="1:12" ht="15.75" x14ac:dyDescent="0.25">
      <c r="A15" s="66" t="s">
        <v>24</v>
      </c>
      <c r="B15" s="70">
        <v>23</v>
      </c>
      <c r="C15" s="67" t="s">
        <v>109</v>
      </c>
      <c r="D15" s="70">
        <v>8</v>
      </c>
      <c r="E15" s="67" t="s">
        <v>109</v>
      </c>
      <c r="F15" s="65">
        <v>365</v>
      </c>
      <c r="G15" s="67" t="s">
        <v>109</v>
      </c>
      <c r="H15" s="71" t="e">
        <f>#REF!</f>
        <v>#REF!</v>
      </c>
      <c r="I15" s="67" t="s">
        <v>109</v>
      </c>
      <c r="J15" s="68">
        <v>0.5</v>
      </c>
      <c r="K15" s="60" t="s">
        <v>110</v>
      </c>
      <c r="L15" s="69" t="e">
        <f>ROUND(B15*D15*F15*H15*J15/1000,0)</f>
        <v>#REF!</v>
      </c>
    </row>
    <row r="16" spans="1:12" ht="15.75" x14ac:dyDescent="0.25">
      <c r="A16" s="66"/>
      <c r="B16" s="65"/>
      <c r="C16" s="65"/>
      <c r="D16" s="65"/>
      <c r="E16" s="65"/>
      <c r="F16" s="65"/>
      <c r="G16" s="65"/>
      <c r="H16" s="65"/>
      <c r="L16" s="69"/>
    </row>
    <row r="17" spans="1:16" ht="16.5" thickBot="1" x14ac:dyDescent="0.3">
      <c r="A17" s="72" t="s">
        <v>105</v>
      </c>
      <c r="B17" s="73"/>
      <c r="C17" s="73"/>
      <c r="D17" s="73"/>
      <c r="E17" s="73"/>
      <c r="F17" s="73"/>
      <c r="G17" s="73"/>
      <c r="H17" s="74"/>
      <c r="I17" s="74"/>
      <c r="J17" s="74"/>
      <c r="K17" s="74"/>
      <c r="L17" s="85" t="e">
        <f>SUM(L9:L16)</f>
        <v>#REF!</v>
      </c>
    </row>
    <row r="18" spans="1:16" ht="15.75" x14ac:dyDescent="0.25">
      <c r="A18" s="64"/>
      <c r="B18" s="65"/>
      <c r="C18" s="65"/>
      <c r="D18" s="65"/>
      <c r="E18" s="65"/>
      <c r="F18" s="65"/>
      <c r="G18" s="65"/>
      <c r="H18" s="65"/>
    </row>
    <row r="19" spans="1:16" ht="15.75" x14ac:dyDescent="0.25">
      <c r="A19" s="226" t="s">
        <v>111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</row>
    <row r="20" spans="1:16" ht="15.75" x14ac:dyDescent="0.25">
      <c r="A20" s="75"/>
      <c r="B20" s="65"/>
      <c r="C20" s="65"/>
      <c r="D20" s="65"/>
      <c r="E20" s="65"/>
      <c r="F20" s="65"/>
      <c r="G20" s="65"/>
      <c r="H20" s="65"/>
    </row>
    <row r="21" spans="1:16" ht="15.75" x14ac:dyDescent="0.25">
      <c r="A21" s="66" t="s">
        <v>102</v>
      </c>
      <c r="B21" s="60">
        <v>5</v>
      </c>
      <c r="C21" s="76" t="s">
        <v>109</v>
      </c>
      <c r="D21" s="77">
        <v>24</v>
      </c>
      <c r="E21" s="76" t="s">
        <v>109</v>
      </c>
      <c r="F21" s="77">
        <v>16</v>
      </c>
      <c r="G21" s="76" t="s">
        <v>109</v>
      </c>
      <c r="H21" s="78" t="e">
        <f>H9</f>
        <v>#REF!</v>
      </c>
      <c r="I21" s="67" t="s">
        <v>109</v>
      </c>
      <c r="J21" s="68">
        <v>0.5</v>
      </c>
      <c r="K21" s="60" t="s">
        <v>110</v>
      </c>
      <c r="L21" s="69" t="e">
        <f>ROUND(B21*D21*F21*H21*J21/1000,0)</f>
        <v>#REF!</v>
      </c>
      <c r="P21" s="87"/>
    </row>
    <row r="22" spans="1:16" ht="15.75" x14ac:dyDescent="0.25">
      <c r="A22" s="66"/>
      <c r="B22" s="70"/>
      <c r="C22" s="76"/>
      <c r="D22" s="77"/>
      <c r="E22" s="76"/>
      <c r="F22" s="77"/>
      <c r="G22" s="76"/>
      <c r="H22" s="78"/>
      <c r="I22" s="67"/>
      <c r="J22" s="68"/>
      <c r="L22" s="69"/>
    </row>
    <row r="23" spans="1:16" ht="15.75" x14ac:dyDescent="0.25">
      <c r="A23" s="66" t="s">
        <v>103</v>
      </c>
      <c r="B23" s="70">
        <v>27</v>
      </c>
      <c r="C23" s="76" t="s">
        <v>109</v>
      </c>
      <c r="D23" s="77">
        <v>24</v>
      </c>
      <c r="E23" s="76" t="s">
        <v>109</v>
      </c>
      <c r="F23" s="77">
        <v>16</v>
      </c>
      <c r="G23" s="76" t="s">
        <v>109</v>
      </c>
      <c r="H23" s="78" t="e">
        <f t="shared" ref="H23:H27" si="0">H11</f>
        <v>#REF!</v>
      </c>
      <c r="I23" s="67" t="s">
        <v>109</v>
      </c>
      <c r="J23" s="68">
        <v>0.5</v>
      </c>
      <c r="K23" s="60" t="s">
        <v>110</v>
      </c>
      <c r="L23" s="69" t="e">
        <f t="shared" ref="L23:L27" si="1">ROUND(B23*D23*F23*H23*J23/1000,0)</f>
        <v>#REF!</v>
      </c>
    </row>
    <row r="24" spans="1:16" ht="15.75" x14ac:dyDescent="0.25">
      <c r="A24" s="66"/>
      <c r="B24" s="70"/>
      <c r="C24" s="76"/>
      <c r="D24" s="77"/>
      <c r="E24" s="76"/>
      <c r="F24" s="77"/>
      <c r="G24" s="76"/>
      <c r="H24" s="78"/>
      <c r="I24" s="67"/>
      <c r="J24" s="68"/>
      <c r="L24" s="69"/>
    </row>
    <row r="25" spans="1:16" ht="15.75" x14ac:dyDescent="0.25">
      <c r="A25" s="66" t="s">
        <v>104</v>
      </c>
      <c r="B25" s="70">
        <v>17</v>
      </c>
      <c r="C25" s="76" t="s">
        <v>109</v>
      </c>
      <c r="D25" s="77">
        <v>24</v>
      </c>
      <c r="E25" s="76" t="s">
        <v>109</v>
      </c>
      <c r="F25" s="77">
        <v>16</v>
      </c>
      <c r="G25" s="76" t="s">
        <v>109</v>
      </c>
      <c r="H25" s="78" t="e">
        <f t="shared" si="0"/>
        <v>#REF!</v>
      </c>
      <c r="I25" s="67" t="s">
        <v>109</v>
      </c>
      <c r="J25" s="68">
        <v>0.5</v>
      </c>
      <c r="K25" s="60" t="s">
        <v>110</v>
      </c>
      <c r="L25" s="69" t="e">
        <f t="shared" si="1"/>
        <v>#REF!</v>
      </c>
    </row>
    <row r="26" spans="1:16" ht="15.75" x14ac:dyDescent="0.25">
      <c r="A26" s="66"/>
      <c r="B26" s="70"/>
      <c r="C26" s="76"/>
      <c r="D26" s="77"/>
      <c r="E26" s="76"/>
      <c r="F26" s="77"/>
      <c r="G26" s="76"/>
      <c r="H26" s="78"/>
      <c r="I26" s="67"/>
      <c r="J26" s="68"/>
      <c r="L26" s="69"/>
    </row>
    <row r="27" spans="1:16" ht="15.75" x14ac:dyDescent="0.25">
      <c r="A27" s="66" t="s">
        <v>24</v>
      </c>
      <c r="B27" s="70">
        <v>23</v>
      </c>
      <c r="C27" s="76" t="s">
        <v>109</v>
      </c>
      <c r="D27" s="77">
        <v>24</v>
      </c>
      <c r="E27" s="76" t="s">
        <v>109</v>
      </c>
      <c r="F27" s="77">
        <v>16</v>
      </c>
      <c r="G27" s="76" t="s">
        <v>109</v>
      </c>
      <c r="H27" s="78" t="e">
        <f t="shared" si="0"/>
        <v>#REF!</v>
      </c>
      <c r="I27" s="67" t="s">
        <v>109</v>
      </c>
      <c r="J27" s="68">
        <v>0.5</v>
      </c>
      <c r="K27" s="60" t="s">
        <v>110</v>
      </c>
      <c r="L27" s="69" t="e">
        <f t="shared" si="1"/>
        <v>#REF!</v>
      </c>
    </row>
    <row r="28" spans="1:16" ht="15.75" x14ac:dyDescent="0.25">
      <c r="A28" s="66"/>
      <c r="B28" s="77"/>
      <c r="C28" s="76"/>
      <c r="D28" s="77"/>
      <c r="E28" s="76"/>
      <c r="F28" s="77"/>
      <c r="G28" s="76"/>
      <c r="H28" s="78"/>
      <c r="J28" s="69"/>
    </row>
    <row r="29" spans="1:16" ht="16.5" thickBot="1" x14ac:dyDescent="0.3">
      <c r="A29" s="72" t="s">
        <v>105</v>
      </c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86" t="e">
        <f>L21+L23+L25+L27</f>
        <v>#REF!</v>
      </c>
    </row>
    <row r="31" spans="1:16" ht="15.75" x14ac:dyDescent="0.25">
      <c r="A31" s="226" t="s">
        <v>112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</row>
    <row r="32" spans="1:16" ht="15.75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6" ht="16.5" customHeight="1" x14ac:dyDescent="0.3">
      <c r="A33" s="66" t="s">
        <v>102</v>
      </c>
      <c r="B33" s="60">
        <v>1</v>
      </c>
      <c r="C33" s="80" t="s">
        <v>109</v>
      </c>
      <c r="D33" s="229" t="e">
        <f>#REF!</f>
        <v>#REF!</v>
      </c>
      <c r="E33" s="229"/>
      <c r="F33" s="81" t="s">
        <v>113</v>
      </c>
      <c r="G33" s="60">
        <v>29.5</v>
      </c>
      <c r="H33" s="80" t="s">
        <v>109</v>
      </c>
      <c r="I33" s="60">
        <v>42</v>
      </c>
      <c r="J33" s="60" t="s">
        <v>110</v>
      </c>
      <c r="K33" s="69" t="e">
        <f>ROUND(B33*D33/G33*I33/1000,0)</f>
        <v>#REF!</v>
      </c>
    </row>
    <row r="34" spans="1:16" ht="16.5" customHeight="1" x14ac:dyDescent="0.3">
      <c r="A34" s="66"/>
      <c r="C34" s="80"/>
      <c r="F34" s="82"/>
      <c r="H34" s="80"/>
      <c r="K34" s="69"/>
    </row>
    <row r="35" spans="1:16" ht="16.5" customHeight="1" x14ac:dyDescent="0.3">
      <c r="A35" s="66" t="s">
        <v>103</v>
      </c>
      <c r="B35" s="60">
        <v>2</v>
      </c>
      <c r="C35" s="80" t="s">
        <v>109</v>
      </c>
      <c r="D35" s="229" t="e">
        <f>#REF!</f>
        <v>#REF!</v>
      </c>
      <c r="E35" s="229"/>
      <c r="F35" s="81" t="s">
        <v>113</v>
      </c>
      <c r="G35" s="60">
        <v>29.5</v>
      </c>
      <c r="H35" s="80" t="s">
        <v>109</v>
      </c>
      <c r="I35" s="60">
        <v>42</v>
      </c>
      <c r="J35" s="60" t="s">
        <v>110</v>
      </c>
      <c r="K35" s="69" t="e">
        <f t="shared" ref="K35:K41" si="2">ROUND(B35*D35/G35*I35/1000,0)</f>
        <v>#REF!</v>
      </c>
    </row>
    <row r="36" spans="1:16" ht="16.5" customHeight="1" x14ac:dyDescent="0.3">
      <c r="A36" s="66"/>
      <c r="C36" s="80"/>
      <c r="F36" s="82"/>
      <c r="H36" s="80"/>
      <c r="K36" s="69"/>
    </row>
    <row r="37" spans="1:16" ht="16.5" customHeight="1" x14ac:dyDescent="0.3">
      <c r="A37" s="66" t="s">
        <v>104</v>
      </c>
      <c r="B37" s="60">
        <v>1</v>
      </c>
      <c r="C37" s="80" t="s">
        <v>109</v>
      </c>
      <c r="D37" s="229" t="e">
        <f>#REF!</f>
        <v>#REF!</v>
      </c>
      <c r="E37" s="229"/>
      <c r="F37" s="81" t="s">
        <v>113</v>
      </c>
      <c r="G37" s="60">
        <v>29.5</v>
      </c>
      <c r="H37" s="80" t="s">
        <v>109</v>
      </c>
      <c r="I37" s="60">
        <v>36</v>
      </c>
      <c r="J37" s="60" t="s">
        <v>110</v>
      </c>
      <c r="K37" s="69" t="e">
        <f t="shared" si="2"/>
        <v>#REF!</v>
      </c>
      <c r="P37" s="88"/>
    </row>
    <row r="38" spans="1:16" ht="16.5" customHeight="1" x14ac:dyDescent="0.3">
      <c r="A38" s="66"/>
      <c r="C38" s="80"/>
      <c r="F38" s="82"/>
      <c r="H38" s="80"/>
      <c r="K38" s="69"/>
    </row>
    <row r="39" spans="1:16" ht="16.5" customHeight="1" x14ac:dyDescent="0.3">
      <c r="A39" s="61" t="s">
        <v>25</v>
      </c>
      <c r="B39" s="60">
        <v>2</v>
      </c>
      <c r="C39" s="80" t="s">
        <v>109</v>
      </c>
      <c r="D39" s="229" t="e">
        <f>#REF!</f>
        <v>#REF!</v>
      </c>
      <c r="E39" s="229"/>
      <c r="F39" s="81" t="s">
        <v>113</v>
      </c>
      <c r="G39" s="60">
        <v>29.5</v>
      </c>
      <c r="H39" s="80" t="s">
        <v>109</v>
      </c>
      <c r="I39" s="60">
        <v>30</v>
      </c>
      <c r="J39" s="60" t="s">
        <v>110</v>
      </c>
      <c r="K39" s="69" t="e">
        <f t="shared" si="2"/>
        <v>#REF!</v>
      </c>
    </row>
    <row r="40" spans="1:16" ht="16.5" customHeight="1" x14ac:dyDescent="0.3">
      <c r="C40" s="80"/>
      <c r="F40" s="82"/>
      <c r="H40" s="80"/>
      <c r="K40" s="69"/>
    </row>
    <row r="41" spans="1:16" ht="16.5" customHeight="1" x14ac:dyDescent="0.3">
      <c r="A41" s="66" t="s">
        <v>24</v>
      </c>
      <c r="B41" s="60">
        <v>1</v>
      </c>
      <c r="C41" s="80" t="s">
        <v>109</v>
      </c>
      <c r="D41" s="229" t="e">
        <f>#REF!</f>
        <v>#REF!</v>
      </c>
      <c r="E41" s="229"/>
      <c r="F41" s="81" t="s">
        <v>113</v>
      </c>
      <c r="G41" s="60">
        <v>29.5</v>
      </c>
      <c r="H41" s="80" t="s">
        <v>109</v>
      </c>
      <c r="I41" s="60">
        <v>36</v>
      </c>
      <c r="J41" s="60" t="s">
        <v>110</v>
      </c>
      <c r="K41" s="69" t="e">
        <f t="shared" si="2"/>
        <v>#REF!</v>
      </c>
    </row>
    <row r="43" spans="1:16" ht="16.5" thickBot="1" x14ac:dyDescent="0.3">
      <c r="A43" s="72" t="s">
        <v>105</v>
      </c>
      <c r="B43" s="73"/>
      <c r="C43" s="73"/>
      <c r="D43" s="73"/>
      <c r="E43" s="73"/>
      <c r="F43" s="73"/>
      <c r="G43" s="73"/>
      <c r="H43" s="74"/>
      <c r="I43" s="74"/>
      <c r="J43" s="230" t="e">
        <f>SUM(K33:K42)</f>
        <v>#REF!</v>
      </c>
      <c r="K43" s="230"/>
    </row>
    <row r="46" spans="1:16" ht="15.75" x14ac:dyDescent="0.25">
      <c r="A46" s="226" t="s">
        <v>114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</row>
    <row r="47" spans="1:16" ht="15.75" x14ac:dyDescent="0.25">
      <c r="A47" s="75"/>
      <c r="B47" s="65"/>
      <c r="C47" s="65"/>
      <c r="D47" s="65"/>
      <c r="E47" s="65"/>
      <c r="F47" s="65"/>
      <c r="G47" s="65"/>
      <c r="H47" s="65"/>
    </row>
    <row r="48" spans="1:16" ht="15.75" x14ac:dyDescent="0.25">
      <c r="A48" s="66" t="s">
        <v>102</v>
      </c>
      <c r="B48" s="60">
        <v>13</v>
      </c>
      <c r="C48" s="76" t="s">
        <v>109</v>
      </c>
      <c r="D48" s="77">
        <v>0.7</v>
      </c>
      <c r="E48" s="76" t="s">
        <v>109</v>
      </c>
      <c r="F48" s="77">
        <v>12</v>
      </c>
      <c r="G48" s="76" t="s">
        <v>109</v>
      </c>
      <c r="H48" s="78" t="e">
        <f>#REF!</f>
        <v>#REF!</v>
      </c>
      <c r="I48" s="67" t="s">
        <v>109</v>
      </c>
      <c r="J48" s="68">
        <v>0.5</v>
      </c>
      <c r="K48" s="60" t="s">
        <v>110</v>
      </c>
      <c r="L48" s="69" t="e">
        <f>ROUND(B48*D48*F48*H48*J48/1000,0)</f>
        <v>#REF!</v>
      </c>
    </row>
    <row r="49" spans="1:12" ht="15.75" x14ac:dyDescent="0.25">
      <c r="A49" s="66"/>
      <c r="B49" s="70"/>
      <c r="C49" s="76"/>
      <c r="D49" s="77"/>
      <c r="E49" s="76"/>
      <c r="F49" s="77"/>
      <c r="G49" s="76"/>
      <c r="I49" s="67"/>
      <c r="J49" s="68"/>
      <c r="L49" s="69"/>
    </row>
    <row r="50" spans="1:12" ht="15.75" x14ac:dyDescent="0.25">
      <c r="A50" s="66" t="s">
        <v>103</v>
      </c>
      <c r="B50" s="70">
        <v>87</v>
      </c>
      <c r="C50" s="76" t="s">
        <v>109</v>
      </c>
      <c r="D50" s="77">
        <v>0.43</v>
      </c>
      <c r="E50" s="76" t="s">
        <v>109</v>
      </c>
      <c r="F50" s="77">
        <v>12</v>
      </c>
      <c r="G50" s="76" t="s">
        <v>109</v>
      </c>
      <c r="H50" s="78" t="e">
        <f>#REF!</f>
        <v>#REF!</v>
      </c>
      <c r="I50" s="67" t="s">
        <v>109</v>
      </c>
      <c r="J50" s="68">
        <v>0.5</v>
      </c>
      <c r="K50" s="60" t="s">
        <v>110</v>
      </c>
      <c r="L50" s="69" t="e">
        <f>ROUND(B50*D50*F50*H50*J50/1000,0)</f>
        <v>#REF!</v>
      </c>
    </row>
    <row r="51" spans="1:12" ht="15.75" x14ac:dyDescent="0.25">
      <c r="A51" s="66"/>
      <c r="B51" s="70"/>
      <c r="C51" s="76"/>
      <c r="D51" s="77"/>
      <c r="E51" s="76"/>
      <c r="F51" s="77"/>
      <c r="G51" s="76"/>
      <c r="H51" s="78"/>
      <c r="I51" s="67"/>
      <c r="J51" s="68"/>
      <c r="L51" s="69"/>
    </row>
    <row r="52" spans="1:12" ht="15.75" x14ac:dyDescent="0.25">
      <c r="A52" s="66" t="s">
        <v>104</v>
      </c>
      <c r="B52" s="70">
        <v>59</v>
      </c>
      <c r="C52" s="76" t="s">
        <v>109</v>
      </c>
      <c r="D52" s="77">
        <v>0.25</v>
      </c>
      <c r="E52" s="76" t="s">
        <v>109</v>
      </c>
      <c r="F52" s="77">
        <v>12</v>
      </c>
      <c r="G52" s="76" t="s">
        <v>109</v>
      </c>
      <c r="H52" s="78" t="e">
        <f>#REF!</f>
        <v>#REF!</v>
      </c>
      <c r="I52" s="67" t="s">
        <v>109</v>
      </c>
      <c r="J52" s="68">
        <v>0.5</v>
      </c>
      <c r="K52" s="60" t="s">
        <v>110</v>
      </c>
      <c r="L52" s="69" t="e">
        <f>ROUND(B52*D52*F52*H52*J52/1000,0)</f>
        <v>#REF!</v>
      </c>
    </row>
    <row r="53" spans="1:12" ht="15.75" x14ac:dyDescent="0.25">
      <c r="A53" s="66"/>
      <c r="B53" s="70"/>
      <c r="C53" s="76"/>
      <c r="D53" s="77"/>
      <c r="E53" s="76"/>
      <c r="F53" s="77"/>
      <c r="G53" s="76"/>
      <c r="H53" s="78"/>
      <c r="I53" s="67"/>
      <c r="J53" s="68"/>
      <c r="L53" s="69"/>
    </row>
    <row r="54" spans="1:12" ht="15.75" x14ac:dyDescent="0.25">
      <c r="A54" s="66" t="s">
        <v>24</v>
      </c>
      <c r="B54" s="70">
        <v>79</v>
      </c>
      <c r="C54" s="76" t="s">
        <v>109</v>
      </c>
      <c r="D54" s="77">
        <v>0.37</v>
      </c>
      <c r="E54" s="76" t="s">
        <v>109</v>
      </c>
      <c r="F54" s="77">
        <v>12</v>
      </c>
      <c r="G54" s="76" t="s">
        <v>109</v>
      </c>
      <c r="H54" s="78" t="e">
        <f>#REF!</f>
        <v>#REF!</v>
      </c>
      <c r="I54" s="67" t="s">
        <v>109</v>
      </c>
      <c r="J54" s="68">
        <v>0.5</v>
      </c>
      <c r="K54" s="60" t="s">
        <v>110</v>
      </c>
      <c r="L54" s="69" t="e">
        <f>ROUND(B54*D54*F54*H54*J54/1000,0)</f>
        <v>#REF!</v>
      </c>
    </row>
    <row r="55" spans="1:12" ht="15.75" x14ac:dyDescent="0.25">
      <c r="A55" s="66"/>
      <c r="B55" s="77"/>
      <c r="C55" s="76"/>
      <c r="D55" s="77"/>
      <c r="E55" s="76"/>
      <c r="F55" s="77"/>
      <c r="G55" s="76"/>
      <c r="H55" s="78"/>
      <c r="J55" s="69"/>
    </row>
    <row r="56" spans="1:12" ht="16.5" thickBot="1" x14ac:dyDescent="0.3">
      <c r="A56" s="72" t="s">
        <v>105</v>
      </c>
      <c r="B56" s="73"/>
      <c r="C56" s="73"/>
      <c r="D56" s="73"/>
      <c r="E56" s="73"/>
      <c r="F56" s="73"/>
      <c r="G56" s="73"/>
      <c r="H56" s="74"/>
      <c r="I56" s="74"/>
      <c r="J56" s="74"/>
      <c r="K56" s="74"/>
      <c r="L56" s="86">
        <v>0</v>
      </c>
    </row>
    <row r="57" spans="1:12" x14ac:dyDescent="0.2">
      <c r="A57" s="60"/>
      <c r="B57" s="65"/>
      <c r="C57" s="65"/>
      <c r="E57" s="65"/>
      <c r="F57" s="65"/>
    </row>
    <row r="58" spans="1:12" x14ac:dyDescent="0.2">
      <c r="A58" s="60"/>
      <c r="B58" s="65"/>
      <c r="C58" s="65"/>
      <c r="E58" s="65"/>
      <c r="F58" s="65"/>
    </row>
    <row r="61" spans="1:12" ht="15.75" x14ac:dyDescent="0.25">
      <c r="A61" s="66" t="s">
        <v>106</v>
      </c>
      <c r="D61" s="66" t="s">
        <v>37</v>
      </c>
    </row>
    <row r="62" spans="1:12" ht="15.75" x14ac:dyDescent="0.25">
      <c r="A62" s="66"/>
      <c r="D62" s="65"/>
    </row>
    <row r="63" spans="1:12" ht="15.75" x14ac:dyDescent="0.25">
      <c r="A63" s="66" t="s">
        <v>107</v>
      </c>
      <c r="D63" s="66" t="s">
        <v>38</v>
      </c>
    </row>
  </sheetData>
  <mergeCells count="12">
    <mergeCell ref="A46:L46"/>
    <mergeCell ref="A3:L3"/>
    <mergeCell ref="A4:L5"/>
    <mergeCell ref="A7:L7"/>
    <mergeCell ref="A19:L19"/>
    <mergeCell ref="A31:L31"/>
    <mergeCell ref="D33:E33"/>
    <mergeCell ref="D35:E35"/>
    <mergeCell ref="D37:E37"/>
    <mergeCell ref="D39:E39"/>
    <mergeCell ref="D41:E41"/>
    <mergeCell ref="J43:K43"/>
  </mergeCells>
  <printOptions horizontalCentered="1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7"/>
  <sheetViews>
    <sheetView workbookViewId="0">
      <selection activeCell="I18" sqref="I18"/>
    </sheetView>
  </sheetViews>
  <sheetFormatPr defaultRowHeight="12.75" x14ac:dyDescent="0.2"/>
  <cols>
    <col min="5" max="5" width="23.42578125" customWidth="1"/>
    <col min="13" max="13" width="14.7109375" customWidth="1"/>
    <col min="261" max="261" width="23.42578125" customWidth="1"/>
    <col min="269" max="269" width="14.7109375" customWidth="1"/>
    <col min="517" max="517" width="23.42578125" customWidth="1"/>
    <col min="525" max="525" width="14.7109375" customWidth="1"/>
    <col min="773" max="773" width="23.42578125" customWidth="1"/>
    <col min="781" max="781" width="14.7109375" customWidth="1"/>
    <col min="1029" max="1029" width="23.42578125" customWidth="1"/>
    <col min="1037" max="1037" width="14.7109375" customWidth="1"/>
    <col min="1285" max="1285" width="23.42578125" customWidth="1"/>
    <col min="1293" max="1293" width="14.7109375" customWidth="1"/>
    <col min="1541" max="1541" width="23.42578125" customWidth="1"/>
    <col min="1549" max="1549" width="14.7109375" customWidth="1"/>
    <col min="1797" max="1797" width="23.42578125" customWidth="1"/>
    <col min="1805" max="1805" width="14.7109375" customWidth="1"/>
    <col min="2053" max="2053" width="23.42578125" customWidth="1"/>
    <col min="2061" max="2061" width="14.7109375" customWidth="1"/>
    <col min="2309" max="2309" width="23.42578125" customWidth="1"/>
    <col min="2317" max="2317" width="14.7109375" customWidth="1"/>
    <col min="2565" max="2565" width="23.42578125" customWidth="1"/>
    <col min="2573" max="2573" width="14.7109375" customWidth="1"/>
    <col min="2821" max="2821" width="23.42578125" customWidth="1"/>
    <col min="2829" max="2829" width="14.7109375" customWidth="1"/>
    <col min="3077" max="3077" width="23.42578125" customWidth="1"/>
    <col min="3085" max="3085" width="14.7109375" customWidth="1"/>
    <col min="3333" max="3333" width="23.42578125" customWidth="1"/>
    <col min="3341" max="3341" width="14.7109375" customWidth="1"/>
    <col min="3589" max="3589" width="23.42578125" customWidth="1"/>
    <col min="3597" max="3597" width="14.7109375" customWidth="1"/>
    <col min="3845" max="3845" width="23.42578125" customWidth="1"/>
    <col min="3853" max="3853" width="14.7109375" customWidth="1"/>
    <col min="4101" max="4101" width="23.42578125" customWidth="1"/>
    <col min="4109" max="4109" width="14.7109375" customWidth="1"/>
    <col min="4357" max="4357" width="23.42578125" customWidth="1"/>
    <col min="4365" max="4365" width="14.7109375" customWidth="1"/>
    <col min="4613" max="4613" width="23.42578125" customWidth="1"/>
    <col min="4621" max="4621" width="14.7109375" customWidth="1"/>
    <col min="4869" max="4869" width="23.42578125" customWidth="1"/>
    <col min="4877" max="4877" width="14.7109375" customWidth="1"/>
    <col min="5125" max="5125" width="23.42578125" customWidth="1"/>
    <col min="5133" max="5133" width="14.7109375" customWidth="1"/>
    <col min="5381" max="5381" width="23.42578125" customWidth="1"/>
    <col min="5389" max="5389" width="14.7109375" customWidth="1"/>
    <col min="5637" max="5637" width="23.42578125" customWidth="1"/>
    <col min="5645" max="5645" width="14.7109375" customWidth="1"/>
    <col min="5893" max="5893" width="23.42578125" customWidth="1"/>
    <col min="5901" max="5901" width="14.7109375" customWidth="1"/>
    <col min="6149" max="6149" width="23.42578125" customWidth="1"/>
    <col min="6157" max="6157" width="14.7109375" customWidth="1"/>
    <col min="6405" max="6405" width="23.42578125" customWidth="1"/>
    <col min="6413" max="6413" width="14.7109375" customWidth="1"/>
    <col min="6661" max="6661" width="23.42578125" customWidth="1"/>
    <col min="6669" max="6669" width="14.7109375" customWidth="1"/>
    <col min="6917" max="6917" width="23.42578125" customWidth="1"/>
    <col min="6925" max="6925" width="14.7109375" customWidth="1"/>
    <col min="7173" max="7173" width="23.42578125" customWidth="1"/>
    <col min="7181" max="7181" width="14.7109375" customWidth="1"/>
    <col min="7429" max="7429" width="23.42578125" customWidth="1"/>
    <col min="7437" max="7437" width="14.7109375" customWidth="1"/>
    <col min="7685" max="7685" width="23.42578125" customWidth="1"/>
    <col min="7693" max="7693" width="14.7109375" customWidth="1"/>
    <col min="7941" max="7941" width="23.42578125" customWidth="1"/>
    <col min="7949" max="7949" width="14.7109375" customWidth="1"/>
    <col min="8197" max="8197" width="23.42578125" customWidth="1"/>
    <col min="8205" max="8205" width="14.7109375" customWidth="1"/>
    <col min="8453" max="8453" width="23.42578125" customWidth="1"/>
    <col min="8461" max="8461" width="14.7109375" customWidth="1"/>
    <col min="8709" max="8709" width="23.42578125" customWidth="1"/>
    <col min="8717" max="8717" width="14.7109375" customWidth="1"/>
    <col min="8965" max="8965" width="23.42578125" customWidth="1"/>
    <col min="8973" max="8973" width="14.7109375" customWidth="1"/>
    <col min="9221" max="9221" width="23.42578125" customWidth="1"/>
    <col min="9229" max="9229" width="14.7109375" customWidth="1"/>
    <col min="9477" max="9477" width="23.42578125" customWidth="1"/>
    <col min="9485" max="9485" width="14.7109375" customWidth="1"/>
    <col min="9733" max="9733" width="23.42578125" customWidth="1"/>
    <col min="9741" max="9741" width="14.7109375" customWidth="1"/>
    <col min="9989" max="9989" width="23.42578125" customWidth="1"/>
    <col min="9997" max="9997" width="14.7109375" customWidth="1"/>
    <col min="10245" max="10245" width="23.42578125" customWidth="1"/>
    <col min="10253" max="10253" width="14.7109375" customWidth="1"/>
    <col min="10501" max="10501" width="23.42578125" customWidth="1"/>
    <col min="10509" max="10509" width="14.7109375" customWidth="1"/>
    <col min="10757" max="10757" width="23.42578125" customWidth="1"/>
    <col min="10765" max="10765" width="14.7109375" customWidth="1"/>
    <col min="11013" max="11013" width="23.42578125" customWidth="1"/>
    <col min="11021" max="11021" width="14.7109375" customWidth="1"/>
    <col min="11269" max="11269" width="23.42578125" customWidth="1"/>
    <col min="11277" max="11277" width="14.7109375" customWidth="1"/>
    <col min="11525" max="11525" width="23.42578125" customWidth="1"/>
    <col min="11533" max="11533" width="14.7109375" customWidth="1"/>
    <col min="11781" max="11781" width="23.42578125" customWidth="1"/>
    <col min="11789" max="11789" width="14.7109375" customWidth="1"/>
    <col min="12037" max="12037" width="23.42578125" customWidth="1"/>
    <col min="12045" max="12045" width="14.7109375" customWidth="1"/>
    <col min="12293" max="12293" width="23.42578125" customWidth="1"/>
    <col min="12301" max="12301" width="14.7109375" customWidth="1"/>
    <col min="12549" max="12549" width="23.42578125" customWidth="1"/>
    <col min="12557" max="12557" width="14.7109375" customWidth="1"/>
    <col min="12805" max="12805" width="23.42578125" customWidth="1"/>
    <col min="12813" max="12813" width="14.7109375" customWidth="1"/>
    <col min="13061" max="13061" width="23.42578125" customWidth="1"/>
    <col min="13069" max="13069" width="14.7109375" customWidth="1"/>
    <col min="13317" max="13317" width="23.42578125" customWidth="1"/>
    <col min="13325" max="13325" width="14.7109375" customWidth="1"/>
    <col min="13573" max="13573" width="23.42578125" customWidth="1"/>
    <col min="13581" max="13581" width="14.7109375" customWidth="1"/>
    <col min="13829" max="13829" width="23.42578125" customWidth="1"/>
    <col min="13837" max="13837" width="14.7109375" customWidth="1"/>
    <col min="14085" max="14085" width="23.42578125" customWidth="1"/>
    <col min="14093" max="14093" width="14.7109375" customWidth="1"/>
    <col min="14341" max="14341" width="23.42578125" customWidth="1"/>
    <col min="14349" max="14349" width="14.7109375" customWidth="1"/>
    <col min="14597" max="14597" width="23.42578125" customWidth="1"/>
    <col min="14605" max="14605" width="14.7109375" customWidth="1"/>
    <col min="14853" max="14853" width="23.42578125" customWidth="1"/>
    <col min="14861" max="14861" width="14.7109375" customWidth="1"/>
    <col min="15109" max="15109" width="23.42578125" customWidth="1"/>
    <col min="15117" max="15117" width="14.7109375" customWidth="1"/>
    <col min="15365" max="15365" width="23.42578125" customWidth="1"/>
    <col min="15373" max="15373" width="14.7109375" customWidth="1"/>
    <col min="15621" max="15621" width="23.42578125" customWidth="1"/>
    <col min="15629" max="15629" width="14.7109375" customWidth="1"/>
    <col min="15877" max="15877" width="23.42578125" customWidth="1"/>
    <col min="15885" max="15885" width="14.7109375" customWidth="1"/>
    <col min="16133" max="16133" width="23.42578125" customWidth="1"/>
    <col min="16141" max="16141" width="14.7109375" customWidth="1"/>
  </cols>
  <sheetData>
    <row r="1" spans="1:14" ht="13.5" thickBot="1" x14ac:dyDescent="0.25">
      <c r="M1" s="33" t="s">
        <v>19</v>
      </c>
    </row>
    <row r="2" spans="1:14" ht="13.5" thickBot="1" x14ac:dyDescent="0.25">
      <c r="K2" s="34">
        <v>17697</v>
      </c>
      <c r="M2" s="35">
        <v>1</v>
      </c>
    </row>
    <row r="3" spans="1:14" x14ac:dyDescent="0.2">
      <c r="M3" s="35">
        <v>2</v>
      </c>
    </row>
    <row r="4" spans="1:14" ht="13.5" thickBot="1" x14ac:dyDescent="0.25">
      <c r="M4" s="36"/>
    </row>
    <row r="5" spans="1:14" x14ac:dyDescent="0.2">
      <c r="D5" t="s">
        <v>48</v>
      </c>
      <c r="G5" t="s">
        <v>49</v>
      </c>
      <c r="H5">
        <v>1193</v>
      </c>
      <c r="I5">
        <v>1193</v>
      </c>
      <c r="M5">
        <v>1400</v>
      </c>
      <c r="N5">
        <v>1400</v>
      </c>
    </row>
    <row r="6" spans="1:14" ht="51" x14ac:dyDescent="0.2">
      <c r="A6" t="s">
        <v>50</v>
      </c>
      <c r="B6" t="s">
        <v>51</v>
      </c>
      <c r="D6" t="s">
        <v>6</v>
      </c>
      <c r="E6" s="1" t="s">
        <v>52</v>
      </c>
      <c r="G6" t="s">
        <v>53</v>
      </c>
      <c r="H6" s="37" t="s">
        <v>54</v>
      </c>
      <c r="I6" s="37" t="s">
        <v>55</v>
      </c>
      <c r="J6" t="s">
        <v>56</v>
      </c>
      <c r="M6" t="s">
        <v>57</v>
      </c>
      <c r="N6" t="s">
        <v>56</v>
      </c>
    </row>
    <row r="7" spans="1:14" x14ac:dyDescent="0.2">
      <c r="D7">
        <v>2</v>
      </c>
      <c r="E7">
        <f>IF(D7="",0,(IF(D7=2,100,(IF(D7=1,120,150)))))</f>
        <v>100</v>
      </c>
      <c r="G7">
        <v>2</v>
      </c>
      <c r="H7" t="e">
        <f>IF(D7="высшая",#REF!,(IF(Лист3!D7=1,#REF!,(IF(Лист3!D7=2,#REF!,IF(Лист3!D7="",#REF!))))))</f>
        <v>#REF!</v>
      </c>
      <c r="I7" t="e">
        <f>IF(G7&gt;25,INDEX(#REF!,H7,26),INDEX(#REF!,H7,G7+1))</f>
        <v>#REF!</v>
      </c>
      <c r="J7" t="e">
        <f t="shared" ref="J7:J14" si="0">ROUND(I7*бдо,0)</f>
        <v>#REF!</v>
      </c>
      <c r="M7">
        <f>IF(G7&gt;20,INDEX('1400'!$C$23:$W$23,1,21),INDEX('1400'!$C$23:$W$23,1,G7+1))</f>
        <v>2.4900000000000002</v>
      </c>
      <c r="N7">
        <f>ROUND(M7*$K$2,0)</f>
        <v>44066</v>
      </c>
    </row>
    <row r="8" spans="1:14" x14ac:dyDescent="0.2">
      <c r="D8">
        <v>1</v>
      </c>
      <c r="E8">
        <f>IF(D8="",0,(IF(D8=2,100,(IF(D8=1,120,150)))))</f>
        <v>120</v>
      </c>
      <c r="G8">
        <v>10</v>
      </c>
      <c r="H8" t="e">
        <f>IF(D8="высшая",#REF!,(IF(Лист3!D8=1,#REF!,(IF(Лист3!D8=2,#REF!,IF(Лист3!D8="",#REF!))))))</f>
        <v>#REF!</v>
      </c>
      <c r="I8" t="e">
        <f>IF(G8&gt;25,INDEX(#REF!,H8,26),INDEX(#REF!,H8,G8+1))</f>
        <v>#REF!</v>
      </c>
      <c r="J8" t="e">
        <f t="shared" si="0"/>
        <v>#REF!</v>
      </c>
      <c r="M8">
        <f>IF(G8&gt;20,INDEX('1400'!$C$23:$W$23,1,21),INDEX('1400'!$C$23:$W$23,1,G8+1))</f>
        <v>2.68</v>
      </c>
    </row>
    <row r="9" spans="1:14" x14ac:dyDescent="0.2">
      <c r="D9">
        <v>2</v>
      </c>
      <c r="E9">
        <f>IF(D9="",0,(IF(D9=2,100,(IF(D9=1,120,150)))))</f>
        <v>100</v>
      </c>
      <c r="G9">
        <v>15</v>
      </c>
      <c r="H9" t="e">
        <f>IF(D9="высшая",#REF!,(IF(Лист3!D9=1,#REF!,(IF(Лист3!D9=2,#REF!,IF(Лист3!D9="",#REF!))))))</f>
        <v>#REF!</v>
      </c>
      <c r="I9" t="e">
        <f>IF(G9&gt;25,INDEX(#REF!,H9,26),INDEX(#REF!,H9,G9+1))</f>
        <v>#REF!</v>
      </c>
      <c r="J9" t="e">
        <f t="shared" si="0"/>
        <v>#REF!</v>
      </c>
      <c r="M9">
        <f>IF(G9&gt;20,INDEX('1400'!$C$23:$W$23,1,21),INDEX('1400'!$C$23:$W$23,1,G9+1))</f>
        <v>2.78</v>
      </c>
    </row>
    <row r="10" spans="1:14" x14ac:dyDescent="0.2">
      <c r="E10">
        <f>IF(D10="",0,(IF(D10=2,100,(IF(D10=1,120,150)))))</f>
        <v>0</v>
      </c>
      <c r="G10">
        <v>20</v>
      </c>
      <c r="H10" t="e">
        <f>IF(D10="высшая",#REF!,(IF(Лист3!D10=1,#REF!,(IF(Лист3!D10=2,#REF!,IF(Лист3!D10="",#REF!))))))</f>
        <v>#REF!</v>
      </c>
      <c r="I10" t="e">
        <f>IF(G10&gt;25,INDEX(#REF!,H10,26),INDEX(#REF!,H10,G10+1))</f>
        <v>#REF!</v>
      </c>
      <c r="J10" t="e">
        <f t="shared" si="0"/>
        <v>#REF!</v>
      </c>
      <c r="M10">
        <f>IF(G10&gt;20,INDEX('1400'!$C$23:$W$23,1,21),INDEX('1400'!$C$23:$W$23,1,G10+1))</f>
        <v>2.88</v>
      </c>
    </row>
    <row r="11" spans="1:14" x14ac:dyDescent="0.2">
      <c r="D11" t="s">
        <v>19</v>
      </c>
      <c r="E11">
        <f>IF(D11="",0,(IF(D11=2,100,(IF(D11=1,120,150)))))</f>
        <v>150</v>
      </c>
      <c r="G11">
        <v>1</v>
      </c>
      <c r="H11" t="e">
        <f>IF(D11="высшая",#REF!,(IF(Лист3!D11=1,#REF!,(IF(Лист3!D11=2,#REF!,IF(Лист3!D11="",#REF!))))))</f>
        <v>#REF!</v>
      </c>
      <c r="I11" t="e">
        <f>IF(G11&gt;25,INDEX(#REF!,H11,26),INDEX(#REF!,H11,G11+1))</f>
        <v>#REF!</v>
      </c>
      <c r="J11" t="e">
        <f t="shared" si="0"/>
        <v>#REF!</v>
      </c>
      <c r="M11">
        <f>IF(G11&gt;20,INDEX('1400'!$C$23:$W$23,1,21),INDEX('1400'!$C$23:$W$23,1,G11+1))</f>
        <v>2.44</v>
      </c>
    </row>
    <row r="12" spans="1:14" x14ac:dyDescent="0.2">
      <c r="D12">
        <v>1</v>
      </c>
      <c r="E12">
        <f t="shared" ref="E12:E27" si="1">IF(D12="",0,(IF(D12=2,100,(IF(D12=1,120,150)))))</f>
        <v>120</v>
      </c>
      <c r="G12">
        <v>2</v>
      </c>
      <c r="H12" t="e">
        <f>IF(D12="высшая",#REF!,(IF(Лист3!D12=1,#REF!,(IF(Лист3!D12=2,#REF!,IF(Лист3!D12="",#REF!))))))</f>
        <v>#REF!</v>
      </c>
      <c r="I12" t="e">
        <f>IF(G12&gt;25,INDEX(#REF!,H12,26),INDEX(#REF!,H12,G12+1))</f>
        <v>#REF!</v>
      </c>
      <c r="J12" t="e">
        <f t="shared" si="0"/>
        <v>#REF!</v>
      </c>
      <c r="M12">
        <f>IF(G12&gt;20,INDEX('1400'!$C$23:$W$23,1,21),INDEX('1400'!$C$23:$W$23,1,G12+1))</f>
        <v>2.4900000000000002</v>
      </c>
    </row>
    <row r="13" spans="1:14" x14ac:dyDescent="0.2">
      <c r="D13">
        <v>2</v>
      </c>
      <c r="E13">
        <f t="shared" si="1"/>
        <v>100</v>
      </c>
      <c r="G13">
        <v>13</v>
      </c>
      <c r="H13" t="e">
        <f>IF(D13="высшая",#REF!,(IF(Лист3!D13=1,#REF!,(IF(Лист3!D13=2,#REF!,IF(Лист3!D13="",#REF!))))))</f>
        <v>#REF!</v>
      </c>
      <c r="I13" t="e">
        <f>IF(G13&gt;25,INDEX(#REF!,H13,26),INDEX(#REF!,H13,G13+1))</f>
        <v>#REF!</v>
      </c>
      <c r="J13" t="e">
        <f t="shared" si="0"/>
        <v>#REF!</v>
      </c>
      <c r="M13">
        <f>IF(G13&gt;20,INDEX('1400'!$C$23:$W$23,1,21),INDEX('1400'!$C$23:$W$23,1,G13+1))</f>
        <v>2.73</v>
      </c>
    </row>
    <row r="14" spans="1:14" x14ac:dyDescent="0.2">
      <c r="E14">
        <f t="shared" si="1"/>
        <v>0</v>
      </c>
      <c r="G14">
        <v>26</v>
      </c>
      <c r="H14" t="e">
        <f>IF(D14="высшая",#REF!,(IF(Лист3!D14=1,#REF!,(IF(Лист3!D14=2,#REF!,IF(Лист3!D14="",#REF!))))))</f>
        <v>#REF!</v>
      </c>
      <c r="I14" t="e">
        <f>IF(G14&gt;25,INDEX(#REF!,H14,26),INDEX(#REF!,H14,G14+1))</f>
        <v>#REF!</v>
      </c>
      <c r="J14" t="e">
        <f t="shared" si="0"/>
        <v>#REF!</v>
      </c>
      <c r="M14">
        <f>IF(G14&gt;20,INDEX('1400'!$C$23:$W$23,1,21),INDEX('1400'!$C$23:$W$23,1,G14+1))</f>
        <v>2.88</v>
      </c>
    </row>
    <row r="15" spans="1:14" x14ac:dyDescent="0.2">
      <c r="D15">
        <v>2</v>
      </c>
      <c r="E15">
        <f t="shared" si="1"/>
        <v>100</v>
      </c>
      <c r="G15">
        <v>0</v>
      </c>
      <c r="H15" t="e">
        <f>IF(D15="высшая",#REF!,(IF(Лист3!D15=1,#REF!,(IF(Лист3!D15=2,#REF!,IF(Лист3!D15="",#REF!))))))</f>
        <v>#REF!</v>
      </c>
      <c r="I15" t="e">
        <f>IF(G15&gt;25,INDEX(#REF!,H15,26),INDEX(#REF!,H15,G15+1))</f>
        <v>#REF!</v>
      </c>
      <c r="M15">
        <f>IF(G15&gt;20,INDEX('1400'!$C$23:$W$23,1,21),INDEX('1400'!$C$23:$W$23,1,G15+1))</f>
        <v>2.4</v>
      </c>
    </row>
    <row r="16" spans="1:14" x14ac:dyDescent="0.2">
      <c r="D16">
        <v>2</v>
      </c>
      <c r="E16">
        <f t="shared" si="1"/>
        <v>100</v>
      </c>
      <c r="H16" t="e">
        <f>IF(D16="высшая",#REF!,(IF(Лист3!D16=1,#REF!,(IF(Лист3!D16=2,#REF!,IF(Лист3!D16="",#REF!))))))</f>
        <v>#REF!</v>
      </c>
      <c r="I16" t="e">
        <f>IF(G16&gt;25,INDEX(#REF!,H16,26),INDEX(#REF!,H16,G16+1))</f>
        <v>#REF!</v>
      </c>
    </row>
    <row r="17" spans="4:9" x14ac:dyDescent="0.2">
      <c r="D17">
        <v>2</v>
      </c>
      <c r="E17">
        <f t="shared" si="1"/>
        <v>100</v>
      </c>
      <c r="H17" t="e">
        <f>IF(D17="высшая",#REF!,(IF(Лист3!D17=1,#REF!,(IF(Лист3!D17=2,#REF!,IF(Лист3!D17="",#REF!))))))</f>
        <v>#REF!</v>
      </c>
      <c r="I17" t="e">
        <f>IF(G17&gt;25,INDEX(#REF!,H17,26),INDEX(#REF!,H17,G17+1))</f>
        <v>#REF!</v>
      </c>
    </row>
    <row r="18" spans="4:9" x14ac:dyDescent="0.2">
      <c r="D18">
        <v>2</v>
      </c>
      <c r="E18">
        <f t="shared" si="1"/>
        <v>100</v>
      </c>
      <c r="H18" t="e">
        <f>IF(D18="высшая",#REF!,(IF(Лист3!D18=1,#REF!,(IF(Лист3!D18=2,#REF!,IF(Лист3!D18="",#REF!))))))</f>
        <v>#REF!</v>
      </c>
      <c r="I18" t="e">
        <f>IF(G18&gt;25,INDEX(#REF!,H18,26),INDEX(#REF!,H18,G18+1))</f>
        <v>#REF!</v>
      </c>
    </row>
    <row r="19" spans="4:9" x14ac:dyDescent="0.2">
      <c r="D19">
        <v>2</v>
      </c>
      <c r="E19">
        <f t="shared" si="1"/>
        <v>100</v>
      </c>
      <c r="H19" t="e">
        <f>IF(D19="высшая",#REF!,(IF(Лист3!D19=1,#REF!,(IF(Лист3!D19=2,#REF!,IF(Лист3!D19="",#REF!))))))</f>
        <v>#REF!</v>
      </c>
      <c r="I19" t="e">
        <f>IF(G19&gt;25,INDEX(#REF!,H19,26),INDEX(#REF!,H19,G19+1))</f>
        <v>#REF!</v>
      </c>
    </row>
    <row r="20" spans="4:9" x14ac:dyDescent="0.2">
      <c r="D20">
        <v>2</v>
      </c>
      <c r="E20">
        <f t="shared" si="1"/>
        <v>100</v>
      </c>
      <c r="H20" t="e">
        <f>IF(D20="высшая",#REF!,(IF(Лист3!D20=1,#REF!,(IF(Лист3!D20=2,#REF!,IF(Лист3!D20="",#REF!))))))</f>
        <v>#REF!</v>
      </c>
      <c r="I20" t="e">
        <f>IF(G20&gt;25,INDEX(#REF!,H20,26),INDEX(#REF!,H20,G20+1))</f>
        <v>#REF!</v>
      </c>
    </row>
    <row r="21" spans="4:9" x14ac:dyDescent="0.2">
      <c r="D21">
        <v>2</v>
      </c>
      <c r="E21">
        <f t="shared" si="1"/>
        <v>100</v>
      </c>
      <c r="H21" t="e">
        <f>IF(D21="высшая",#REF!,(IF(Лист3!D21=1,#REF!,(IF(Лист3!D21=2,#REF!,IF(Лист3!D21="",#REF!))))))</f>
        <v>#REF!</v>
      </c>
      <c r="I21" t="e">
        <f>IF(G21&gt;25,INDEX(#REF!,H21,26),INDEX(#REF!,H21,G21+1))</f>
        <v>#REF!</v>
      </c>
    </row>
    <row r="22" spans="4:9" x14ac:dyDescent="0.2">
      <c r="D22">
        <v>2</v>
      </c>
      <c r="E22">
        <f t="shared" si="1"/>
        <v>100</v>
      </c>
      <c r="H22" t="e">
        <f>IF(D22="высшая",#REF!,(IF(Лист3!D22=1,#REF!,(IF(Лист3!D22=2,#REF!,IF(Лист3!D22="",#REF!))))))</f>
        <v>#REF!</v>
      </c>
      <c r="I22" t="e">
        <f>IF(G22&gt;25,INDEX(#REF!,H22,26),INDEX(#REF!,H22,G22+1))</f>
        <v>#REF!</v>
      </c>
    </row>
    <row r="23" spans="4:9" x14ac:dyDescent="0.2">
      <c r="D23">
        <v>2</v>
      </c>
      <c r="E23">
        <f t="shared" si="1"/>
        <v>100</v>
      </c>
      <c r="H23" t="e">
        <f>IF(D23="высшая",#REF!,(IF(Лист3!D23=1,#REF!,(IF(Лист3!D23=2,#REF!,IF(Лист3!D23="",#REF!))))))</f>
        <v>#REF!</v>
      </c>
      <c r="I23" t="e">
        <f>IF(G23&gt;25,INDEX(#REF!,H23,26),INDEX(#REF!,H23,G23+1))</f>
        <v>#REF!</v>
      </c>
    </row>
    <row r="24" spans="4:9" x14ac:dyDescent="0.2">
      <c r="D24">
        <v>2</v>
      </c>
      <c r="E24">
        <f t="shared" si="1"/>
        <v>100</v>
      </c>
      <c r="H24" t="e">
        <f>IF(D24="высшая",#REF!,(IF(Лист3!D24=1,#REF!,(IF(Лист3!D24=2,#REF!,IF(Лист3!D24="",#REF!))))))</f>
        <v>#REF!</v>
      </c>
      <c r="I24" t="e">
        <f>IF(G24&gt;25,INDEX(#REF!,H24,26),INDEX(#REF!,H24,G24+1))</f>
        <v>#REF!</v>
      </c>
    </row>
    <row r="25" spans="4:9" x14ac:dyDescent="0.2">
      <c r="D25">
        <v>2</v>
      </c>
      <c r="E25">
        <f t="shared" si="1"/>
        <v>100</v>
      </c>
      <c r="H25" t="e">
        <f>IF(D25="высшая",#REF!,(IF(Лист3!D25=1,#REF!,(IF(Лист3!D25=2,#REF!,IF(Лист3!D25="",#REF!))))))</f>
        <v>#REF!</v>
      </c>
      <c r="I25" t="e">
        <f>IF(G25&gt;25,INDEX(#REF!,H25,26),INDEX(#REF!,H25,G25+1))</f>
        <v>#REF!</v>
      </c>
    </row>
    <row r="26" spans="4:9" x14ac:dyDescent="0.2">
      <c r="D26">
        <v>2</v>
      </c>
      <c r="E26">
        <f t="shared" si="1"/>
        <v>100</v>
      </c>
      <c r="H26" t="e">
        <f>IF(D26="высшая",#REF!,(IF(Лист3!D26=1,#REF!,(IF(Лист3!D26=2,#REF!,IF(Лист3!D26="",#REF!))))))</f>
        <v>#REF!</v>
      </c>
      <c r="I26" t="e">
        <f>IF(G26&gt;25,INDEX(#REF!,H26,26),INDEX(#REF!,H26,G26+1))</f>
        <v>#REF!</v>
      </c>
    </row>
    <row r="27" spans="4:9" x14ac:dyDescent="0.2">
      <c r="E27">
        <f t="shared" si="1"/>
        <v>0</v>
      </c>
    </row>
  </sheetData>
  <dataValidations count="1">
    <dataValidation type="list" allowBlank="1" showInputMessage="1" showErrorMessage="1" sqref="D7:D26 IZ7:IZ26 SV7:SV26 ACR7:ACR26 AMN7:AMN26 AWJ7:AWJ26 BGF7:BGF26 BQB7:BQB26 BZX7:BZX26 CJT7:CJT26 CTP7:CTP26 DDL7:DDL26 DNH7:DNH26 DXD7:DXD26 EGZ7:EGZ26 EQV7:EQV26 FAR7:FAR26 FKN7:FKN26 FUJ7:FUJ26 GEF7:GEF26 GOB7:GOB26 GXX7:GXX26 HHT7:HHT26 HRP7:HRP26 IBL7:IBL26 ILH7:ILH26 IVD7:IVD26 JEZ7:JEZ26 JOV7:JOV26 JYR7:JYR26 KIN7:KIN26 KSJ7:KSJ26 LCF7:LCF26 LMB7:LMB26 LVX7:LVX26 MFT7:MFT26 MPP7:MPP26 MZL7:MZL26 NJH7:NJH26 NTD7:NTD26 OCZ7:OCZ26 OMV7:OMV26 OWR7:OWR26 PGN7:PGN26 PQJ7:PQJ26 QAF7:QAF26 QKB7:QKB26 QTX7:QTX26 RDT7:RDT26 RNP7:RNP26 RXL7:RXL26 SHH7:SHH26 SRD7:SRD26 TAZ7:TAZ26 TKV7:TKV26 TUR7:TUR26 UEN7:UEN26 UOJ7:UOJ26 UYF7:UYF26 VIB7:VIB26 VRX7:VRX26 WBT7:WBT26 WLP7:WLP26 WVL7:WVL26 D65543:D65562 IZ65543:IZ65562 SV65543:SV65562 ACR65543:ACR65562 AMN65543:AMN65562 AWJ65543:AWJ65562 BGF65543:BGF65562 BQB65543:BQB65562 BZX65543:BZX65562 CJT65543:CJT65562 CTP65543:CTP65562 DDL65543:DDL65562 DNH65543:DNH65562 DXD65543:DXD65562 EGZ65543:EGZ65562 EQV65543:EQV65562 FAR65543:FAR65562 FKN65543:FKN65562 FUJ65543:FUJ65562 GEF65543:GEF65562 GOB65543:GOB65562 GXX65543:GXX65562 HHT65543:HHT65562 HRP65543:HRP65562 IBL65543:IBL65562 ILH65543:ILH65562 IVD65543:IVD65562 JEZ65543:JEZ65562 JOV65543:JOV65562 JYR65543:JYR65562 KIN65543:KIN65562 KSJ65543:KSJ65562 LCF65543:LCF65562 LMB65543:LMB65562 LVX65543:LVX65562 MFT65543:MFT65562 MPP65543:MPP65562 MZL65543:MZL65562 NJH65543:NJH65562 NTD65543:NTD65562 OCZ65543:OCZ65562 OMV65543:OMV65562 OWR65543:OWR65562 PGN65543:PGN65562 PQJ65543:PQJ65562 QAF65543:QAF65562 QKB65543:QKB65562 QTX65543:QTX65562 RDT65543:RDT65562 RNP65543:RNP65562 RXL65543:RXL65562 SHH65543:SHH65562 SRD65543:SRD65562 TAZ65543:TAZ65562 TKV65543:TKV65562 TUR65543:TUR65562 UEN65543:UEN65562 UOJ65543:UOJ65562 UYF65543:UYF65562 VIB65543:VIB65562 VRX65543:VRX65562 WBT65543:WBT65562 WLP65543:WLP65562 WVL65543:WVL65562 D131079:D131098 IZ131079:IZ131098 SV131079:SV131098 ACR131079:ACR131098 AMN131079:AMN131098 AWJ131079:AWJ131098 BGF131079:BGF131098 BQB131079:BQB131098 BZX131079:BZX131098 CJT131079:CJT131098 CTP131079:CTP131098 DDL131079:DDL131098 DNH131079:DNH131098 DXD131079:DXD131098 EGZ131079:EGZ131098 EQV131079:EQV131098 FAR131079:FAR131098 FKN131079:FKN131098 FUJ131079:FUJ131098 GEF131079:GEF131098 GOB131079:GOB131098 GXX131079:GXX131098 HHT131079:HHT131098 HRP131079:HRP131098 IBL131079:IBL131098 ILH131079:ILH131098 IVD131079:IVD131098 JEZ131079:JEZ131098 JOV131079:JOV131098 JYR131079:JYR131098 KIN131079:KIN131098 KSJ131079:KSJ131098 LCF131079:LCF131098 LMB131079:LMB131098 LVX131079:LVX131098 MFT131079:MFT131098 MPP131079:MPP131098 MZL131079:MZL131098 NJH131079:NJH131098 NTD131079:NTD131098 OCZ131079:OCZ131098 OMV131079:OMV131098 OWR131079:OWR131098 PGN131079:PGN131098 PQJ131079:PQJ131098 QAF131079:QAF131098 QKB131079:QKB131098 QTX131079:QTX131098 RDT131079:RDT131098 RNP131079:RNP131098 RXL131079:RXL131098 SHH131079:SHH131098 SRD131079:SRD131098 TAZ131079:TAZ131098 TKV131079:TKV131098 TUR131079:TUR131098 UEN131079:UEN131098 UOJ131079:UOJ131098 UYF131079:UYF131098 VIB131079:VIB131098 VRX131079:VRX131098 WBT131079:WBT131098 WLP131079:WLP131098 WVL131079:WVL131098 D196615:D196634 IZ196615:IZ196634 SV196615:SV196634 ACR196615:ACR196634 AMN196615:AMN196634 AWJ196615:AWJ196634 BGF196615:BGF196634 BQB196615:BQB196634 BZX196615:BZX196634 CJT196615:CJT196634 CTP196615:CTP196634 DDL196615:DDL196634 DNH196615:DNH196634 DXD196615:DXD196634 EGZ196615:EGZ196634 EQV196615:EQV196634 FAR196615:FAR196634 FKN196615:FKN196634 FUJ196615:FUJ196634 GEF196615:GEF196634 GOB196615:GOB196634 GXX196615:GXX196634 HHT196615:HHT196634 HRP196615:HRP196634 IBL196615:IBL196634 ILH196615:ILH196634 IVD196615:IVD196634 JEZ196615:JEZ196634 JOV196615:JOV196634 JYR196615:JYR196634 KIN196615:KIN196634 KSJ196615:KSJ196634 LCF196615:LCF196634 LMB196615:LMB196634 LVX196615:LVX196634 MFT196615:MFT196634 MPP196615:MPP196634 MZL196615:MZL196634 NJH196615:NJH196634 NTD196615:NTD196634 OCZ196615:OCZ196634 OMV196615:OMV196634 OWR196615:OWR196634 PGN196615:PGN196634 PQJ196615:PQJ196634 QAF196615:QAF196634 QKB196615:QKB196634 QTX196615:QTX196634 RDT196615:RDT196634 RNP196615:RNP196634 RXL196615:RXL196634 SHH196615:SHH196634 SRD196615:SRD196634 TAZ196615:TAZ196634 TKV196615:TKV196634 TUR196615:TUR196634 UEN196615:UEN196634 UOJ196615:UOJ196634 UYF196615:UYF196634 VIB196615:VIB196634 VRX196615:VRX196634 WBT196615:WBT196634 WLP196615:WLP196634 WVL196615:WVL196634 D262151:D262170 IZ262151:IZ262170 SV262151:SV262170 ACR262151:ACR262170 AMN262151:AMN262170 AWJ262151:AWJ262170 BGF262151:BGF262170 BQB262151:BQB262170 BZX262151:BZX262170 CJT262151:CJT262170 CTP262151:CTP262170 DDL262151:DDL262170 DNH262151:DNH262170 DXD262151:DXD262170 EGZ262151:EGZ262170 EQV262151:EQV262170 FAR262151:FAR262170 FKN262151:FKN262170 FUJ262151:FUJ262170 GEF262151:GEF262170 GOB262151:GOB262170 GXX262151:GXX262170 HHT262151:HHT262170 HRP262151:HRP262170 IBL262151:IBL262170 ILH262151:ILH262170 IVD262151:IVD262170 JEZ262151:JEZ262170 JOV262151:JOV262170 JYR262151:JYR262170 KIN262151:KIN262170 KSJ262151:KSJ262170 LCF262151:LCF262170 LMB262151:LMB262170 LVX262151:LVX262170 MFT262151:MFT262170 MPP262151:MPP262170 MZL262151:MZL262170 NJH262151:NJH262170 NTD262151:NTD262170 OCZ262151:OCZ262170 OMV262151:OMV262170 OWR262151:OWR262170 PGN262151:PGN262170 PQJ262151:PQJ262170 QAF262151:QAF262170 QKB262151:QKB262170 QTX262151:QTX262170 RDT262151:RDT262170 RNP262151:RNP262170 RXL262151:RXL262170 SHH262151:SHH262170 SRD262151:SRD262170 TAZ262151:TAZ262170 TKV262151:TKV262170 TUR262151:TUR262170 UEN262151:UEN262170 UOJ262151:UOJ262170 UYF262151:UYF262170 VIB262151:VIB262170 VRX262151:VRX262170 WBT262151:WBT262170 WLP262151:WLP262170 WVL262151:WVL262170 D327687:D327706 IZ327687:IZ327706 SV327687:SV327706 ACR327687:ACR327706 AMN327687:AMN327706 AWJ327687:AWJ327706 BGF327687:BGF327706 BQB327687:BQB327706 BZX327687:BZX327706 CJT327687:CJT327706 CTP327687:CTP327706 DDL327687:DDL327706 DNH327687:DNH327706 DXD327687:DXD327706 EGZ327687:EGZ327706 EQV327687:EQV327706 FAR327687:FAR327706 FKN327687:FKN327706 FUJ327687:FUJ327706 GEF327687:GEF327706 GOB327687:GOB327706 GXX327687:GXX327706 HHT327687:HHT327706 HRP327687:HRP327706 IBL327687:IBL327706 ILH327687:ILH327706 IVD327687:IVD327706 JEZ327687:JEZ327706 JOV327687:JOV327706 JYR327687:JYR327706 KIN327687:KIN327706 KSJ327687:KSJ327706 LCF327687:LCF327706 LMB327687:LMB327706 LVX327687:LVX327706 MFT327687:MFT327706 MPP327687:MPP327706 MZL327687:MZL327706 NJH327687:NJH327706 NTD327687:NTD327706 OCZ327687:OCZ327706 OMV327687:OMV327706 OWR327687:OWR327706 PGN327687:PGN327706 PQJ327687:PQJ327706 QAF327687:QAF327706 QKB327687:QKB327706 QTX327687:QTX327706 RDT327687:RDT327706 RNP327687:RNP327706 RXL327687:RXL327706 SHH327687:SHH327706 SRD327687:SRD327706 TAZ327687:TAZ327706 TKV327687:TKV327706 TUR327687:TUR327706 UEN327687:UEN327706 UOJ327687:UOJ327706 UYF327687:UYF327706 VIB327687:VIB327706 VRX327687:VRX327706 WBT327687:WBT327706 WLP327687:WLP327706 WVL327687:WVL327706 D393223:D393242 IZ393223:IZ393242 SV393223:SV393242 ACR393223:ACR393242 AMN393223:AMN393242 AWJ393223:AWJ393242 BGF393223:BGF393242 BQB393223:BQB393242 BZX393223:BZX393242 CJT393223:CJT393242 CTP393223:CTP393242 DDL393223:DDL393242 DNH393223:DNH393242 DXD393223:DXD393242 EGZ393223:EGZ393242 EQV393223:EQV393242 FAR393223:FAR393242 FKN393223:FKN393242 FUJ393223:FUJ393242 GEF393223:GEF393242 GOB393223:GOB393242 GXX393223:GXX393242 HHT393223:HHT393242 HRP393223:HRP393242 IBL393223:IBL393242 ILH393223:ILH393242 IVD393223:IVD393242 JEZ393223:JEZ393242 JOV393223:JOV393242 JYR393223:JYR393242 KIN393223:KIN393242 KSJ393223:KSJ393242 LCF393223:LCF393242 LMB393223:LMB393242 LVX393223:LVX393242 MFT393223:MFT393242 MPP393223:MPP393242 MZL393223:MZL393242 NJH393223:NJH393242 NTD393223:NTD393242 OCZ393223:OCZ393242 OMV393223:OMV393242 OWR393223:OWR393242 PGN393223:PGN393242 PQJ393223:PQJ393242 QAF393223:QAF393242 QKB393223:QKB393242 QTX393223:QTX393242 RDT393223:RDT393242 RNP393223:RNP393242 RXL393223:RXL393242 SHH393223:SHH393242 SRD393223:SRD393242 TAZ393223:TAZ393242 TKV393223:TKV393242 TUR393223:TUR393242 UEN393223:UEN393242 UOJ393223:UOJ393242 UYF393223:UYF393242 VIB393223:VIB393242 VRX393223:VRX393242 WBT393223:WBT393242 WLP393223:WLP393242 WVL393223:WVL393242 D458759:D458778 IZ458759:IZ458778 SV458759:SV458778 ACR458759:ACR458778 AMN458759:AMN458778 AWJ458759:AWJ458778 BGF458759:BGF458778 BQB458759:BQB458778 BZX458759:BZX458778 CJT458759:CJT458778 CTP458759:CTP458778 DDL458759:DDL458778 DNH458759:DNH458778 DXD458759:DXD458778 EGZ458759:EGZ458778 EQV458759:EQV458778 FAR458759:FAR458778 FKN458759:FKN458778 FUJ458759:FUJ458778 GEF458759:GEF458778 GOB458759:GOB458778 GXX458759:GXX458778 HHT458759:HHT458778 HRP458759:HRP458778 IBL458759:IBL458778 ILH458759:ILH458778 IVD458759:IVD458778 JEZ458759:JEZ458778 JOV458759:JOV458778 JYR458759:JYR458778 KIN458759:KIN458778 KSJ458759:KSJ458778 LCF458759:LCF458778 LMB458759:LMB458778 LVX458759:LVX458778 MFT458759:MFT458778 MPP458759:MPP458778 MZL458759:MZL458778 NJH458759:NJH458778 NTD458759:NTD458778 OCZ458759:OCZ458778 OMV458759:OMV458778 OWR458759:OWR458778 PGN458759:PGN458778 PQJ458759:PQJ458778 QAF458759:QAF458778 QKB458759:QKB458778 QTX458759:QTX458778 RDT458759:RDT458778 RNP458759:RNP458778 RXL458759:RXL458778 SHH458759:SHH458778 SRD458759:SRD458778 TAZ458759:TAZ458778 TKV458759:TKV458778 TUR458759:TUR458778 UEN458759:UEN458778 UOJ458759:UOJ458778 UYF458759:UYF458778 VIB458759:VIB458778 VRX458759:VRX458778 WBT458759:WBT458778 WLP458759:WLP458778 WVL458759:WVL458778 D524295:D524314 IZ524295:IZ524314 SV524295:SV524314 ACR524295:ACR524314 AMN524295:AMN524314 AWJ524295:AWJ524314 BGF524295:BGF524314 BQB524295:BQB524314 BZX524295:BZX524314 CJT524295:CJT524314 CTP524295:CTP524314 DDL524295:DDL524314 DNH524295:DNH524314 DXD524295:DXD524314 EGZ524295:EGZ524314 EQV524295:EQV524314 FAR524295:FAR524314 FKN524295:FKN524314 FUJ524295:FUJ524314 GEF524295:GEF524314 GOB524295:GOB524314 GXX524295:GXX524314 HHT524295:HHT524314 HRP524295:HRP524314 IBL524295:IBL524314 ILH524295:ILH524314 IVD524295:IVD524314 JEZ524295:JEZ524314 JOV524295:JOV524314 JYR524295:JYR524314 KIN524295:KIN524314 KSJ524295:KSJ524314 LCF524295:LCF524314 LMB524295:LMB524314 LVX524295:LVX524314 MFT524295:MFT524314 MPP524295:MPP524314 MZL524295:MZL524314 NJH524295:NJH524314 NTD524295:NTD524314 OCZ524295:OCZ524314 OMV524295:OMV524314 OWR524295:OWR524314 PGN524295:PGN524314 PQJ524295:PQJ524314 QAF524295:QAF524314 QKB524295:QKB524314 QTX524295:QTX524314 RDT524295:RDT524314 RNP524295:RNP524314 RXL524295:RXL524314 SHH524295:SHH524314 SRD524295:SRD524314 TAZ524295:TAZ524314 TKV524295:TKV524314 TUR524295:TUR524314 UEN524295:UEN524314 UOJ524295:UOJ524314 UYF524295:UYF524314 VIB524295:VIB524314 VRX524295:VRX524314 WBT524295:WBT524314 WLP524295:WLP524314 WVL524295:WVL524314 D589831:D589850 IZ589831:IZ589850 SV589831:SV589850 ACR589831:ACR589850 AMN589831:AMN589850 AWJ589831:AWJ589850 BGF589831:BGF589850 BQB589831:BQB589850 BZX589831:BZX589850 CJT589831:CJT589850 CTP589831:CTP589850 DDL589831:DDL589850 DNH589831:DNH589850 DXD589831:DXD589850 EGZ589831:EGZ589850 EQV589831:EQV589850 FAR589831:FAR589850 FKN589831:FKN589850 FUJ589831:FUJ589850 GEF589831:GEF589850 GOB589831:GOB589850 GXX589831:GXX589850 HHT589831:HHT589850 HRP589831:HRP589850 IBL589831:IBL589850 ILH589831:ILH589850 IVD589831:IVD589850 JEZ589831:JEZ589850 JOV589831:JOV589850 JYR589831:JYR589850 KIN589831:KIN589850 KSJ589831:KSJ589850 LCF589831:LCF589850 LMB589831:LMB589850 LVX589831:LVX589850 MFT589831:MFT589850 MPP589831:MPP589850 MZL589831:MZL589850 NJH589831:NJH589850 NTD589831:NTD589850 OCZ589831:OCZ589850 OMV589831:OMV589850 OWR589831:OWR589850 PGN589831:PGN589850 PQJ589831:PQJ589850 QAF589831:QAF589850 QKB589831:QKB589850 QTX589831:QTX589850 RDT589831:RDT589850 RNP589831:RNP589850 RXL589831:RXL589850 SHH589831:SHH589850 SRD589831:SRD589850 TAZ589831:TAZ589850 TKV589831:TKV589850 TUR589831:TUR589850 UEN589831:UEN589850 UOJ589831:UOJ589850 UYF589831:UYF589850 VIB589831:VIB589850 VRX589831:VRX589850 WBT589831:WBT589850 WLP589831:WLP589850 WVL589831:WVL589850 D655367:D655386 IZ655367:IZ655386 SV655367:SV655386 ACR655367:ACR655386 AMN655367:AMN655386 AWJ655367:AWJ655386 BGF655367:BGF655386 BQB655367:BQB655386 BZX655367:BZX655386 CJT655367:CJT655386 CTP655367:CTP655386 DDL655367:DDL655386 DNH655367:DNH655386 DXD655367:DXD655386 EGZ655367:EGZ655386 EQV655367:EQV655386 FAR655367:FAR655386 FKN655367:FKN655386 FUJ655367:FUJ655386 GEF655367:GEF655386 GOB655367:GOB655386 GXX655367:GXX655386 HHT655367:HHT655386 HRP655367:HRP655386 IBL655367:IBL655386 ILH655367:ILH655386 IVD655367:IVD655386 JEZ655367:JEZ655386 JOV655367:JOV655386 JYR655367:JYR655386 KIN655367:KIN655386 KSJ655367:KSJ655386 LCF655367:LCF655386 LMB655367:LMB655386 LVX655367:LVX655386 MFT655367:MFT655386 MPP655367:MPP655386 MZL655367:MZL655386 NJH655367:NJH655386 NTD655367:NTD655386 OCZ655367:OCZ655386 OMV655367:OMV655386 OWR655367:OWR655386 PGN655367:PGN655386 PQJ655367:PQJ655386 QAF655367:QAF655386 QKB655367:QKB655386 QTX655367:QTX655386 RDT655367:RDT655386 RNP655367:RNP655386 RXL655367:RXL655386 SHH655367:SHH655386 SRD655367:SRD655386 TAZ655367:TAZ655386 TKV655367:TKV655386 TUR655367:TUR655386 UEN655367:UEN655386 UOJ655367:UOJ655386 UYF655367:UYF655386 VIB655367:VIB655386 VRX655367:VRX655386 WBT655367:WBT655386 WLP655367:WLP655386 WVL655367:WVL655386 D720903:D720922 IZ720903:IZ720922 SV720903:SV720922 ACR720903:ACR720922 AMN720903:AMN720922 AWJ720903:AWJ720922 BGF720903:BGF720922 BQB720903:BQB720922 BZX720903:BZX720922 CJT720903:CJT720922 CTP720903:CTP720922 DDL720903:DDL720922 DNH720903:DNH720922 DXD720903:DXD720922 EGZ720903:EGZ720922 EQV720903:EQV720922 FAR720903:FAR720922 FKN720903:FKN720922 FUJ720903:FUJ720922 GEF720903:GEF720922 GOB720903:GOB720922 GXX720903:GXX720922 HHT720903:HHT720922 HRP720903:HRP720922 IBL720903:IBL720922 ILH720903:ILH720922 IVD720903:IVD720922 JEZ720903:JEZ720922 JOV720903:JOV720922 JYR720903:JYR720922 KIN720903:KIN720922 KSJ720903:KSJ720922 LCF720903:LCF720922 LMB720903:LMB720922 LVX720903:LVX720922 MFT720903:MFT720922 MPP720903:MPP720922 MZL720903:MZL720922 NJH720903:NJH720922 NTD720903:NTD720922 OCZ720903:OCZ720922 OMV720903:OMV720922 OWR720903:OWR720922 PGN720903:PGN720922 PQJ720903:PQJ720922 QAF720903:QAF720922 QKB720903:QKB720922 QTX720903:QTX720922 RDT720903:RDT720922 RNP720903:RNP720922 RXL720903:RXL720922 SHH720903:SHH720922 SRD720903:SRD720922 TAZ720903:TAZ720922 TKV720903:TKV720922 TUR720903:TUR720922 UEN720903:UEN720922 UOJ720903:UOJ720922 UYF720903:UYF720922 VIB720903:VIB720922 VRX720903:VRX720922 WBT720903:WBT720922 WLP720903:WLP720922 WVL720903:WVL720922 D786439:D786458 IZ786439:IZ786458 SV786439:SV786458 ACR786439:ACR786458 AMN786439:AMN786458 AWJ786439:AWJ786458 BGF786439:BGF786458 BQB786439:BQB786458 BZX786439:BZX786458 CJT786439:CJT786458 CTP786439:CTP786458 DDL786439:DDL786458 DNH786439:DNH786458 DXD786439:DXD786458 EGZ786439:EGZ786458 EQV786439:EQV786458 FAR786439:FAR786458 FKN786439:FKN786458 FUJ786439:FUJ786458 GEF786439:GEF786458 GOB786439:GOB786458 GXX786439:GXX786458 HHT786439:HHT786458 HRP786439:HRP786458 IBL786439:IBL786458 ILH786439:ILH786458 IVD786439:IVD786458 JEZ786439:JEZ786458 JOV786439:JOV786458 JYR786439:JYR786458 KIN786439:KIN786458 KSJ786439:KSJ786458 LCF786439:LCF786458 LMB786439:LMB786458 LVX786439:LVX786458 MFT786439:MFT786458 MPP786439:MPP786458 MZL786439:MZL786458 NJH786439:NJH786458 NTD786439:NTD786458 OCZ786439:OCZ786458 OMV786439:OMV786458 OWR786439:OWR786458 PGN786439:PGN786458 PQJ786439:PQJ786458 QAF786439:QAF786458 QKB786439:QKB786458 QTX786439:QTX786458 RDT786439:RDT786458 RNP786439:RNP786458 RXL786439:RXL786458 SHH786439:SHH786458 SRD786439:SRD786458 TAZ786439:TAZ786458 TKV786439:TKV786458 TUR786439:TUR786458 UEN786439:UEN786458 UOJ786439:UOJ786458 UYF786439:UYF786458 VIB786439:VIB786458 VRX786439:VRX786458 WBT786439:WBT786458 WLP786439:WLP786458 WVL786439:WVL786458 D851975:D851994 IZ851975:IZ851994 SV851975:SV851994 ACR851975:ACR851994 AMN851975:AMN851994 AWJ851975:AWJ851994 BGF851975:BGF851994 BQB851975:BQB851994 BZX851975:BZX851994 CJT851975:CJT851994 CTP851975:CTP851994 DDL851975:DDL851994 DNH851975:DNH851994 DXD851975:DXD851994 EGZ851975:EGZ851994 EQV851975:EQV851994 FAR851975:FAR851994 FKN851975:FKN851994 FUJ851975:FUJ851994 GEF851975:GEF851994 GOB851975:GOB851994 GXX851975:GXX851994 HHT851975:HHT851994 HRP851975:HRP851994 IBL851975:IBL851994 ILH851975:ILH851994 IVD851975:IVD851994 JEZ851975:JEZ851994 JOV851975:JOV851994 JYR851975:JYR851994 KIN851975:KIN851994 KSJ851975:KSJ851994 LCF851975:LCF851994 LMB851975:LMB851994 LVX851975:LVX851994 MFT851975:MFT851994 MPP851975:MPP851994 MZL851975:MZL851994 NJH851975:NJH851994 NTD851975:NTD851994 OCZ851975:OCZ851994 OMV851975:OMV851994 OWR851975:OWR851994 PGN851975:PGN851994 PQJ851975:PQJ851994 QAF851975:QAF851994 QKB851975:QKB851994 QTX851975:QTX851994 RDT851975:RDT851994 RNP851975:RNP851994 RXL851975:RXL851994 SHH851975:SHH851994 SRD851975:SRD851994 TAZ851975:TAZ851994 TKV851975:TKV851994 TUR851975:TUR851994 UEN851975:UEN851994 UOJ851975:UOJ851994 UYF851975:UYF851994 VIB851975:VIB851994 VRX851975:VRX851994 WBT851975:WBT851994 WLP851975:WLP851994 WVL851975:WVL851994 D917511:D917530 IZ917511:IZ917530 SV917511:SV917530 ACR917511:ACR917530 AMN917511:AMN917530 AWJ917511:AWJ917530 BGF917511:BGF917530 BQB917511:BQB917530 BZX917511:BZX917530 CJT917511:CJT917530 CTP917511:CTP917530 DDL917511:DDL917530 DNH917511:DNH917530 DXD917511:DXD917530 EGZ917511:EGZ917530 EQV917511:EQV917530 FAR917511:FAR917530 FKN917511:FKN917530 FUJ917511:FUJ917530 GEF917511:GEF917530 GOB917511:GOB917530 GXX917511:GXX917530 HHT917511:HHT917530 HRP917511:HRP917530 IBL917511:IBL917530 ILH917511:ILH917530 IVD917511:IVD917530 JEZ917511:JEZ917530 JOV917511:JOV917530 JYR917511:JYR917530 KIN917511:KIN917530 KSJ917511:KSJ917530 LCF917511:LCF917530 LMB917511:LMB917530 LVX917511:LVX917530 MFT917511:MFT917530 MPP917511:MPP917530 MZL917511:MZL917530 NJH917511:NJH917530 NTD917511:NTD917530 OCZ917511:OCZ917530 OMV917511:OMV917530 OWR917511:OWR917530 PGN917511:PGN917530 PQJ917511:PQJ917530 QAF917511:QAF917530 QKB917511:QKB917530 QTX917511:QTX917530 RDT917511:RDT917530 RNP917511:RNP917530 RXL917511:RXL917530 SHH917511:SHH917530 SRD917511:SRD917530 TAZ917511:TAZ917530 TKV917511:TKV917530 TUR917511:TUR917530 UEN917511:UEN917530 UOJ917511:UOJ917530 UYF917511:UYF917530 VIB917511:VIB917530 VRX917511:VRX917530 WBT917511:WBT917530 WLP917511:WLP917530 WVL917511:WVL917530 D983047:D983066 IZ983047:IZ983066 SV983047:SV983066 ACR983047:ACR983066 AMN983047:AMN983066 AWJ983047:AWJ983066 BGF983047:BGF983066 BQB983047:BQB983066 BZX983047:BZX983066 CJT983047:CJT983066 CTP983047:CTP983066 DDL983047:DDL983066 DNH983047:DNH983066 DXD983047:DXD983066 EGZ983047:EGZ983066 EQV983047:EQV983066 FAR983047:FAR983066 FKN983047:FKN983066 FUJ983047:FUJ983066 GEF983047:GEF983066 GOB983047:GOB983066 GXX983047:GXX983066 HHT983047:HHT983066 HRP983047:HRP983066 IBL983047:IBL983066 ILH983047:ILH983066 IVD983047:IVD983066 JEZ983047:JEZ983066 JOV983047:JOV983066 JYR983047:JYR983066 KIN983047:KIN983066 KSJ983047:KSJ983066 LCF983047:LCF983066 LMB983047:LMB983066 LVX983047:LVX983066 MFT983047:MFT983066 MPP983047:MPP983066 MZL983047:MZL983066 NJH983047:NJH983066 NTD983047:NTD983066 OCZ983047:OCZ983066 OMV983047:OMV983066 OWR983047:OWR983066 PGN983047:PGN983066 PQJ983047:PQJ983066 QAF983047:QAF983066 QKB983047:QKB983066 QTX983047:QTX983066 RDT983047:RDT983066 RNP983047:RNP983066 RXL983047:RXL983066 SHH983047:SHH983066 SRD983047:SRD983066 TAZ983047:TAZ983066 TKV983047:TKV983066 TUR983047:TUR983066 UEN983047:UEN983066 UOJ983047:UOJ983066 UYF983047:UYF983066 VIB983047:VIB983066 VRX983047:VRX983066 WBT983047:WBT983066 WLP983047:WLP983066 WVL983047:WVL983066" xr:uid="{00000000-0002-0000-0B00-000000000000}">
      <formula1>$M$1:$M$4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5:W42"/>
  <sheetViews>
    <sheetView topLeftCell="B7" workbookViewId="0">
      <selection activeCell="K33" sqref="K33"/>
    </sheetView>
  </sheetViews>
  <sheetFormatPr defaultRowHeight="12.75" x14ac:dyDescent="0.2"/>
  <sheetData>
    <row r="5" spans="2:23" ht="13.5" thickBot="1" x14ac:dyDescent="0.25"/>
    <row r="6" spans="2:23" ht="27" x14ac:dyDescent="0.2">
      <c r="B6" s="38" t="s">
        <v>58</v>
      </c>
      <c r="C6" s="231" t="s">
        <v>59</v>
      </c>
      <c r="D6" s="232"/>
      <c r="E6" s="232"/>
      <c r="F6" s="232"/>
      <c r="G6" s="232"/>
      <c r="H6" s="232"/>
      <c r="I6" s="232"/>
      <c r="J6" s="232"/>
      <c r="K6" s="232"/>
      <c r="L6" s="232"/>
      <c r="M6" s="233"/>
    </row>
    <row r="7" spans="2:23" ht="27" x14ac:dyDescent="0.2">
      <c r="B7" s="39" t="s">
        <v>60</v>
      </c>
      <c r="C7" s="234"/>
      <c r="D7" s="235"/>
      <c r="E7" s="235"/>
      <c r="F7" s="235"/>
      <c r="G7" s="235"/>
      <c r="H7" s="235"/>
      <c r="I7" s="235"/>
      <c r="J7" s="235"/>
      <c r="K7" s="235"/>
      <c r="L7" s="235"/>
      <c r="M7" s="236"/>
    </row>
    <row r="8" spans="2:23" ht="27" x14ac:dyDescent="0.2">
      <c r="B8" s="39" t="s">
        <v>61</v>
      </c>
      <c r="C8" s="234"/>
      <c r="D8" s="235"/>
      <c r="E8" s="235"/>
      <c r="F8" s="235"/>
      <c r="G8" s="235"/>
      <c r="H8" s="235"/>
      <c r="I8" s="235"/>
      <c r="J8" s="235"/>
      <c r="K8" s="235"/>
      <c r="L8" s="235"/>
      <c r="M8" s="236"/>
    </row>
    <row r="9" spans="2:23" ht="27" x14ac:dyDescent="0.2">
      <c r="B9" s="39" t="s">
        <v>62</v>
      </c>
      <c r="C9" s="234"/>
      <c r="D9" s="235"/>
      <c r="E9" s="235"/>
      <c r="F9" s="235"/>
      <c r="G9" s="235"/>
      <c r="H9" s="235"/>
      <c r="I9" s="235"/>
      <c r="J9" s="235"/>
      <c r="K9" s="235"/>
      <c r="L9" s="235"/>
      <c r="M9" s="236"/>
    </row>
    <row r="10" spans="2:23" ht="14.25" thickBot="1" x14ac:dyDescent="0.25">
      <c r="B10" s="39" t="s">
        <v>63</v>
      </c>
      <c r="C10" s="237"/>
      <c r="D10" s="238"/>
      <c r="E10" s="238"/>
      <c r="F10" s="238"/>
      <c r="G10" s="238"/>
      <c r="H10" s="238"/>
      <c r="I10" s="238"/>
      <c r="J10" s="238"/>
      <c r="K10" s="238"/>
      <c r="L10" s="238"/>
      <c r="M10" s="239"/>
    </row>
    <row r="11" spans="2:23" ht="27" x14ac:dyDescent="0.2">
      <c r="B11" s="39" t="s">
        <v>64</v>
      </c>
      <c r="C11" s="38" t="s">
        <v>65</v>
      </c>
      <c r="D11" s="38" t="s">
        <v>66</v>
      </c>
      <c r="E11" s="38" t="s">
        <v>67</v>
      </c>
      <c r="F11" s="38" t="s">
        <v>68</v>
      </c>
      <c r="G11" s="38"/>
      <c r="H11" s="38" t="s">
        <v>69</v>
      </c>
      <c r="I11" s="38"/>
      <c r="J11" s="38" t="s">
        <v>70</v>
      </c>
      <c r="K11" s="38"/>
      <c r="L11" s="38" t="s">
        <v>71</v>
      </c>
      <c r="M11" s="38"/>
      <c r="N11" s="38" t="s">
        <v>72</v>
      </c>
      <c r="O11" s="38"/>
      <c r="P11" s="38"/>
      <c r="Q11" s="38" t="s">
        <v>73</v>
      </c>
      <c r="R11" s="38"/>
      <c r="S11" s="38"/>
      <c r="T11" s="38" t="s">
        <v>74</v>
      </c>
      <c r="U11" s="38"/>
      <c r="V11" s="38"/>
      <c r="W11" s="38" t="s">
        <v>75</v>
      </c>
    </row>
    <row r="12" spans="2:23" ht="13.5" x14ac:dyDescent="0.2">
      <c r="B12" s="40"/>
      <c r="C12" s="39" t="s">
        <v>76</v>
      </c>
      <c r="D12" s="39" t="s">
        <v>77</v>
      </c>
      <c r="E12" s="39" t="s">
        <v>78</v>
      </c>
      <c r="F12" s="39" t="s">
        <v>79</v>
      </c>
      <c r="G12" s="39"/>
      <c r="H12" s="39" t="s">
        <v>80</v>
      </c>
      <c r="I12" s="39"/>
      <c r="J12" s="39" t="s">
        <v>81</v>
      </c>
      <c r="K12" s="39"/>
      <c r="L12" s="39" t="s">
        <v>65</v>
      </c>
      <c r="M12" s="39"/>
      <c r="N12" s="39" t="s">
        <v>65</v>
      </c>
      <c r="O12" s="39"/>
      <c r="P12" s="39"/>
      <c r="Q12" s="39" t="s">
        <v>65</v>
      </c>
      <c r="R12" s="39"/>
      <c r="S12" s="39"/>
      <c r="T12" s="39" t="s">
        <v>65</v>
      </c>
      <c r="U12" s="39"/>
      <c r="V12" s="39"/>
      <c r="W12" s="39" t="s">
        <v>82</v>
      </c>
    </row>
    <row r="13" spans="2:23" ht="14.25" thickBot="1" x14ac:dyDescent="0.25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2">
        <v>11</v>
      </c>
      <c r="M13" s="42"/>
      <c r="N13" s="42">
        <v>14</v>
      </c>
      <c r="O13" s="42"/>
      <c r="P13" s="42"/>
      <c r="Q13" s="42">
        <v>17</v>
      </c>
      <c r="R13" s="42"/>
      <c r="S13" s="42"/>
      <c r="T13" s="42">
        <v>20</v>
      </c>
      <c r="U13" s="42"/>
      <c r="V13" s="42"/>
      <c r="W13" s="42" t="s">
        <v>53</v>
      </c>
    </row>
    <row r="14" spans="2:23" ht="13.5" thickBot="1" x14ac:dyDescent="0.25">
      <c r="B14" s="41"/>
      <c r="C14" s="41">
        <v>0</v>
      </c>
      <c r="D14" s="41">
        <v>1</v>
      </c>
      <c r="E14" s="41">
        <v>2</v>
      </c>
      <c r="F14" s="41">
        <v>3</v>
      </c>
      <c r="G14" s="41">
        <v>4</v>
      </c>
      <c r="H14" s="41">
        <v>5</v>
      </c>
      <c r="I14" s="41">
        <v>6</v>
      </c>
      <c r="J14" s="41">
        <v>7</v>
      </c>
      <c r="K14" s="41">
        <v>8</v>
      </c>
      <c r="L14" s="41">
        <v>9</v>
      </c>
      <c r="M14" s="41">
        <v>10</v>
      </c>
      <c r="N14" s="41">
        <v>11</v>
      </c>
      <c r="O14" s="41">
        <v>12</v>
      </c>
      <c r="P14" s="41">
        <v>13</v>
      </c>
      <c r="Q14" s="41">
        <v>14</v>
      </c>
      <c r="R14" s="41">
        <v>15</v>
      </c>
      <c r="S14" s="41">
        <v>16</v>
      </c>
      <c r="T14" s="41">
        <v>17</v>
      </c>
      <c r="U14" s="41">
        <v>18</v>
      </c>
      <c r="V14" s="41">
        <v>19</v>
      </c>
      <c r="W14" s="41">
        <v>20</v>
      </c>
    </row>
    <row r="15" spans="2:23" ht="14.25" thickBot="1" x14ac:dyDescent="0.25">
      <c r="B15" s="43" t="s">
        <v>83</v>
      </c>
      <c r="C15" s="44">
        <v>4.29</v>
      </c>
      <c r="D15" s="45">
        <v>4.37</v>
      </c>
      <c r="E15" s="45">
        <v>4.46</v>
      </c>
      <c r="F15" s="45">
        <v>4.55</v>
      </c>
      <c r="G15" s="45">
        <v>4.55</v>
      </c>
      <c r="H15" s="45">
        <v>4.6500000000000004</v>
      </c>
      <c r="I15" s="45">
        <v>4.6500000000000004</v>
      </c>
      <c r="J15" s="45">
        <v>4.76</v>
      </c>
      <c r="K15" s="45">
        <v>4.76</v>
      </c>
      <c r="L15" s="43">
        <v>4.8499999999999996</v>
      </c>
      <c r="M15" s="43">
        <v>4.8499999999999996</v>
      </c>
      <c r="N15" s="43">
        <v>4.9400000000000004</v>
      </c>
      <c r="O15" s="43">
        <v>4.9400000000000004</v>
      </c>
      <c r="P15" s="43">
        <v>4.9400000000000004</v>
      </c>
      <c r="Q15" s="43">
        <v>5.03</v>
      </c>
      <c r="R15" s="43">
        <v>5.03</v>
      </c>
      <c r="S15" s="43">
        <v>5.03</v>
      </c>
      <c r="T15" s="43">
        <v>5.0999999999999996</v>
      </c>
      <c r="U15" s="43">
        <v>5.0999999999999996</v>
      </c>
      <c r="V15" s="43">
        <v>5.0999999999999996</v>
      </c>
      <c r="W15" s="43">
        <v>5.15</v>
      </c>
    </row>
    <row r="16" spans="2:23" ht="14.25" thickBot="1" x14ac:dyDescent="0.25">
      <c r="B16" s="43" t="s">
        <v>84</v>
      </c>
      <c r="C16" s="44">
        <v>3.99</v>
      </c>
      <c r="D16" s="45">
        <v>4.07</v>
      </c>
      <c r="E16" s="45">
        <v>4.1500000000000004</v>
      </c>
      <c r="F16" s="45">
        <v>4.24</v>
      </c>
      <c r="G16" s="45">
        <v>4.24</v>
      </c>
      <c r="H16" s="45">
        <v>4.33</v>
      </c>
      <c r="I16" s="45">
        <v>4.33</v>
      </c>
      <c r="J16" s="45">
        <v>4.42</v>
      </c>
      <c r="K16" s="45">
        <v>4.42</v>
      </c>
      <c r="L16" s="43">
        <v>4.51</v>
      </c>
      <c r="M16" s="43">
        <v>4.51</v>
      </c>
      <c r="N16" s="43">
        <v>4.59</v>
      </c>
      <c r="O16" s="43">
        <v>4.59</v>
      </c>
      <c r="P16" s="43">
        <v>4.59</v>
      </c>
      <c r="Q16" s="43">
        <v>4.68</v>
      </c>
      <c r="R16" s="43">
        <v>4.68</v>
      </c>
      <c r="S16" s="43">
        <v>4.68</v>
      </c>
      <c r="T16" s="43">
        <v>4.7300000000000004</v>
      </c>
      <c r="U16" s="43">
        <v>4.7300000000000004</v>
      </c>
      <c r="V16" s="43">
        <v>4.7300000000000004</v>
      </c>
      <c r="W16" s="43">
        <v>4.78</v>
      </c>
    </row>
    <row r="17" spans="2:23" ht="14.25" thickBot="1" x14ac:dyDescent="0.25">
      <c r="B17" s="43" t="s">
        <v>85</v>
      </c>
      <c r="C17" s="44">
        <v>3.72</v>
      </c>
      <c r="D17" s="45">
        <v>3.8</v>
      </c>
      <c r="E17" s="45">
        <v>3.87</v>
      </c>
      <c r="F17" s="45">
        <v>3.95</v>
      </c>
      <c r="G17" s="45">
        <v>3.95</v>
      </c>
      <c r="H17" s="45">
        <v>4.04</v>
      </c>
      <c r="I17" s="45">
        <v>4.04</v>
      </c>
      <c r="J17" s="45">
        <v>4.12</v>
      </c>
      <c r="K17" s="45">
        <v>4.12</v>
      </c>
      <c r="L17" s="43">
        <v>4.21</v>
      </c>
      <c r="M17" s="43">
        <v>4.21</v>
      </c>
      <c r="N17" s="43">
        <v>4.29</v>
      </c>
      <c r="O17" s="43">
        <v>4.29</v>
      </c>
      <c r="P17" s="43">
        <v>4.29</v>
      </c>
      <c r="Q17" s="43">
        <v>4.37</v>
      </c>
      <c r="R17" s="43">
        <v>4.37</v>
      </c>
      <c r="S17" s="43">
        <v>4.37</v>
      </c>
      <c r="T17" s="43">
        <v>4.42</v>
      </c>
      <c r="U17" s="43">
        <v>4.42</v>
      </c>
      <c r="V17" s="43">
        <v>4.42</v>
      </c>
      <c r="W17" s="43">
        <v>4.46</v>
      </c>
    </row>
    <row r="18" spans="2:23" ht="14.25" thickBot="1" x14ac:dyDescent="0.25">
      <c r="B18" s="43" t="s">
        <v>86</v>
      </c>
      <c r="C18" s="44">
        <v>3.41</v>
      </c>
      <c r="D18" s="45">
        <v>3.47</v>
      </c>
      <c r="E18" s="45">
        <v>3.54</v>
      </c>
      <c r="F18" s="45">
        <v>3.61</v>
      </c>
      <c r="G18" s="45">
        <v>3.61</v>
      </c>
      <c r="H18" s="45">
        <v>3.69</v>
      </c>
      <c r="I18" s="45">
        <v>3.69</v>
      </c>
      <c r="J18" s="45">
        <v>3.77</v>
      </c>
      <c r="K18" s="45">
        <v>3.77</v>
      </c>
      <c r="L18" s="43">
        <v>3.85</v>
      </c>
      <c r="M18" s="43">
        <v>3.85</v>
      </c>
      <c r="N18" s="43">
        <v>3.93</v>
      </c>
      <c r="O18" s="43">
        <v>3.93</v>
      </c>
      <c r="P18" s="43">
        <v>3.93</v>
      </c>
      <c r="Q18" s="43">
        <v>4</v>
      </c>
      <c r="R18" s="43">
        <v>4</v>
      </c>
      <c r="S18" s="43">
        <v>4</v>
      </c>
      <c r="T18" s="43">
        <v>4.04</v>
      </c>
      <c r="U18" s="43">
        <v>4.04</v>
      </c>
      <c r="V18" s="43">
        <v>4.04</v>
      </c>
      <c r="W18" s="43">
        <v>4.08</v>
      </c>
    </row>
    <row r="19" spans="2:23" ht="14.25" thickBot="1" x14ac:dyDescent="0.25">
      <c r="B19" s="43" t="s">
        <v>87</v>
      </c>
      <c r="C19" s="44">
        <v>3.17</v>
      </c>
      <c r="D19" s="45">
        <v>3.22</v>
      </c>
      <c r="E19" s="45">
        <v>3.29</v>
      </c>
      <c r="F19" s="45">
        <v>3.37</v>
      </c>
      <c r="G19" s="45">
        <v>3.37</v>
      </c>
      <c r="H19" s="45">
        <v>3.43</v>
      </c>
      <c r="I19" s="45">
        <v>3.43</v>
      </c>
      <c r="J19" s="45">
        <v>3.51</v>
      </c>
      <c r="K19" s="45">
        <v>3.51</v>
      </c>
      <c r="L19" s="43">
        <v>3.59</v>
      </c>
      <c r="M19" s="43">
        <v>3.59</v>
      </c>
      <c r="N19" s="43">
        <v>3.65</v>
      </c>
      <c r="O19" s="43">
        <v>3.65</v>
      </c>
      <c r="P19" s="43">
        <v>3.65</v>
      </c>
      <c r="Q19" s="43">
        <v>3.72</v>
      </c>
      <c r="R19" s="43">
        <v>3.72</v>
      </c>
      <c r="S19" s="43">
        <v>3.72</v>
      </c>
      <c r="T19" s="43">
        <v>3.76</v>
      </c>
      <c r="U19" s="43">
        <v>3.76</v>
      </c>
      <c r="V19" s="43">
        <v>3.76</v>
      </c>
      <c r="W19" s="43">
        <v>3.8</v>
      </c>
    </row>
    <row r="20" spans="2:23" ht="14.25" thickBot="1" x14ac:dyDescent="0.25">
      <c r="B20" s="43" t="s">
        <v>88</v>
      </c>
      <c r="C20" s="44">
        <v>2.98</v>
      </c>
      <c r="D20" s="45">
        <v>3.04</v>
      </c>
      <c r="E20" s="45">
        <v>3.11</v>
      </c>
      <c r="F20" s="45">
        <v>3.17</v>
      </c>
      <c r="G20" s="45">
        <v>3.17</v>
      </c>
      <c r="H20" s="45">
        <v>3.24</v>
      </c>
      <c r="I20" s="45">
        <v>3.24</v>
      </c>
      <c r="J20" s="45">
        <v>3.3</v>
      </c>
      <c r="K20" s="45">
        <v>3.3</v>
      </c>
      <c r="L20" s="43">
        <v>3.37</v>
      </c>
      <c r="M20" s="43">
        <v>3.37</v>
      </c>
      <c r="N20" s="43">
        <v>3.43</v>
      </c>
      <c r="O20" s="43">
        <v>3.43</v>
      </c>
      <c r="P20" s="43">
        <v>3.43</v>
      </c>
      <c r="Q20" s="43">
        <v>3.5</v>
      </c>
      <c r="R20" s="43">
        <v>3.5</v>
      </c>
      <c r="S20" s="43">
        <v>3.5</v>
      </c>
      <c r="T20" s="43">
        <v>3.54</v>
      </c>
      <c r="U20" s="43">
        <v>3.54</v>
      </c>
      <c r="V20" s="43">
        <v>3.54</v>
      </c>
      <c r="W20" s="43">
        <v>3.58</v>
      </c>
    </row>
    <row r="21" spans="2:23" ht="14.25" thickBot="1" x14ac:dyDescent="0.25">
      <c r="B21" s="43" t="s">
        <v>89</v>
      </c>
      <c r="C21" s="44">
        <v>2.8</v>
      </c>
      <c r="D21" s="45">
        <v>2.85</v>
      </c>
      <c r="E21" s="45">
        <v>2.91</v>
      </c>
      <c r="F21" s="45">
        <v>2.98</v>
      </c>
      <c r="G21" s="45">
        <v>2.98</v>
      </c>
      <c r="H21" s="45">
        <v>3.03</v>
      </c>
      <c r="I21" s="45">
        <v>3.03</v>
      </c>
      <c r="J21" s="45">
        <v>3.11</v>
      </c>
      <c r="K21" s="45">
        <v>3.11</v>
      </c>
      <c r="L21" s="43">
        <v>3.16</v>
      </c>
      <c r="M21" s="43">
        <v>3.16</v>
      </c>
      <c r="N21" s="43">
        <v>3.22</v>
      </c>
      <c r="O21" s="43">
        <v>3.22</v>
      </c>
      <c r="P21" s="43">
        <v>3.22</v>
      </c>
      <c r="Q21" s="43">
        <v>3.29</v>
      </c>
      <c r="R21" s="43">
        <v>3.29</v>
      </c>
      <c r="S21" s="43">
        <v>3.29</v>
      </c>
      <c r="T21" s="43">
        <v>3.33</v>
      </c>
      <c r="U21" s="43">
        <v>3.33</v>
      </c>
      <c r="V21" s="43">
        <v>3.33</v>
      </c>
      <c r="W21" s="43">
        <v>3.35</v>
      </c>
    </row>
    <row r="22" spans="2:23" ht="14.25" thickBot="1" x14ac:dyDescent="0.25">
      <c r="B22" s="43" t="s">
        <v>90</v>
      </c>
      <c r="C22" s="44">
        <v>2.64</v>
      </c>
      <c r="D22" s="45">
        <v>2.69</v>
      </c>
      <c r="E22" s="45">
        <v>2.74</v>
      </c>
      <c r="F22" s="45">
        <v>2.81</v>
      </c>
      <c r="G22" s="45">
        <v>2.81</v>
      </c>
      <c r="H22" s="45">
        <v>2.86</v>
      </c>
      <c r="I22" s="45">
        <v>2.86</v>
      </c>
      <c r="J22" s="45">
        <v>2.93</v>
      </c>
      <c r="K22" s="45">
        <v>2.93</v>
      </c>
      <c r="L22" s="43">
        <v>2.99</v>
      </c>
      <c r="M22" s="43">
        <v>2.99</v>
      </c>
      <c r="N22" s="43">
        <v>3.04</v>
      </c>
      <c r="O22" s="43">
        <v>3.04</v>
      </c>
      <c r="P22" s="43">
        <v>3.04</v>
      </c>
      <c r="Q22" s="43">
        <v>3.09</v>
      </c>
      <c r="R22" s="43">
        <v>3.09</v>
      </c>
      <c r="S22" s="43">
        <v>3.09</v>
      </c>
      <c r="T22" s="43">
        <v>3.13</v>
      </c>
      <c r="U22" s="43">
        <v>3.13</v>
      </c>
      <c r="V22" s="43">
        <v>3.13</v>
      </c>
      <c r="W22" s="43">
        <v>3.16</v>
      </c>
    </row>
    <row r="23" spans="2:23" ht="14.25" thickBot="1" x14ac:dyDescent="0.25">
      <c r="B23" s="46" t="s">
        <v>91</v>
      </c>
      <c r="C23" s="47">
        <v>2.4</v>
      </c>
      <c r="D23" s="48">
        <v>2.44</v>
      </c>
      <c r="E23" s="48">
        <v>2.4900000000000002</v>
      </c>
      <c r="F23" s="48">
        <v>2.5299999999999998</v>
      </c>
      <c r="G23" s="48">
        <v>2.5299999999999998</v>
      </c>
      <c r="H23" s="48">
        <v>2.58</v>
      </c>
      <c r="I23" s="48">
        <v>2.58</v>
      </c>
      <c r="J23" s="48">
        <v>2.63</v>
      </c>
      <c r="K23" s="48">
        <v>2.63</v>
      </c>
      <c r="L23" s="46">
        <v>2.68</v>
      </c>
      <c r="M23" s="46">
        <v>2.68</v>
      </c>
      <c r="N23" s="46">
        <v>2.73</v>
      </c>
      <c r="O23" s="46">
        <v>2.73</v>
      </c>
      <c r="P23" s="46">
        <v>2.73</v>
      </c>
      <c r="Q23" s="46">
        <v>2.78</v>
      </c>
      <c r="R23" s="46">
        <v>2.78</v>
      </c>
      <c r="S23" s="46">
        <v>2.78</v>
      </c>
      <c r="T23" s="46">
        <v>2.83</v>
      </c>
      <c r="U23" s="46">
        <v>2.83</v>
      </c>
      <c r="V23" s="46">
        <v>2.83</v>
      </c>
      <c r="W23" s="46">
        <v>2.88</v>
      </c>
    </row>
    <row r="24" spans="2:23" ht="14.25" thickBot="1" x14ac:dyDescent="0.25">
      <c r="B24" s="43" t="s">
        <v>92</v>
      </c>
      <c r="C24" s="44">
        <v>2.2000000000000002</v>
      </c>
      <c r="D24" s="45">
        <v>2.2400000000000002</v>
      </c>
      <c r="E24" s="45">
        <v>2.2799999999999998</v>
      </c>
      <c r="F24" s="45">
        <v>2.3199999999999998</v>
      </c>
      <c r="G24" s="45">
        <v>2.3199999999999998</v>
      </c>
      <c r="H24" s="45">
        <v>2.37</v>
      </c>
      <c r="I24" s="45">
        <v>2.37</v>
      </c>
      <c r="J24" s="45">
        <v>2.41</v>
      </c>
      <c r="K24" s="45">
        <v>2.41</v>
      </c>
      <c r="L24" s="43">
        <v>2.4500000000000002</v>
      </c>
      <c r="M24" s="43">
        <v>2.4500000000000002</v>
      </c>
      <c r="N24" s="43">
        <v>2.5</v>
      </c>
      <c r="O24" s="43">
        <v>2.5</v>
      </c>
      <c r="P24" s="43">
        <v>2.5</v>
      </c>
      <c r="Q24" s="43">
        <v>2.5499999999999998</v>
      </c>
      <c r="R24" s="43">
        <v>2.5499999999999998</v>
      </c>
      <c r="S24" s="43">
        <v>2.5499999999999998</v>
      </c>
      <c r="T24" s="43">
        <v>2.59</v>
      </c>
      <c r="U24" s="43">
        <v>2.59</v>
      </c>
      <c r="V24" s="43">
        <v>2.59</v>
      </c>
      <c r="W24" s="43">
        <v>2.64</v>
      </c>
    </row>
    <row r="25" spans="2:23" ht="14.25" thickBot="1" x14ac:dyDescent="0.25">
      <c r="B25" s="46" t="s">
        <v>93</v>
      </c>
      <c r="C25" s="47">
        <v>2.02</v>
      </c>
      <c r="D25" s="48">
        <v>2.06</v>
      </c>
      <c r="E25" s="48">
        <v>2.1</v>
      </c>
      <c r="F25" s="48">
        <v>2.13</v>
      </c>
      <c r="G25" s="48">
        <v>2.13</v>
      </c>
      <c r="H25" s="48">
        <v>2.17</v>
      </c>
      <c r="I25" s="48">
        <v>2.17</v>
      </c>
      <c r="J25" s="48">
        <v>2.21</v>
      </c>
      <c r="K25" s="48">
        <v>2.21</v>
      </c>
      <c r="L25" s="46">
        <v>2.25</v>
      </c>
      <c r="M25" s="46">
        <v>2.25</v>
      </c>
      <c r="N25" s="46">
        <v>2.29</v>
      </c>
      <c r="O25" s="46">
        <v>2.29</v>
      </c>
      <c r="P25" s="46">
        <v>2.29</v>
      </c>
      <c r="Q25" s="46">
        <v>2.34</v>
      </c>
      <c r="R25" s="46">
        <v>2.34</v>
      </c>
      <c r="S25" s="46">
        <v>2.34</v>
      </c>
      <c r="T25" s="46">
        <v>2.38</v>
      </c>
      <c r="U25" s="46">
        <v>2.38</v>
      </c>
      <c r="V25" s="46">
        <v>2.38</v>
      </c>
      <c r="W25" s="46">
        <v>2.42</v>
      </c>
    </row>
    <row r="26" spans="2:23" ht="14.25" thickBot="1" x14ac:dyDescent="0.25">
      <c r="B26" s="43" t="s">
        <v>94</v>
      </c>
      <c r="C26" s="44">
        <v>1.88</v>
      </c>
      <c r="D26" s="45">
        <v>1.91</v>
      </c>
      <c r="E26" s="45">
        <v>1.95</v>
      </c>
      <c r="F26" s="45">
        <v>1.99</v>
      </c>
      <c r="G26" s="45">
        <v>1.99</v>
      </c>
      <c r="H26" s="45">
        <v>2.02</v>
      </c>
      <c r="I26" s="45">
        <v>2.02</v>
      </c>
      <c r="J26" s="45">
        <v>2.06</v>
      </c>
      <c r="K26" s="45">
        <v>2.06</v>
      </c>
      <c r="L26" s="43">
        <v>2.1</v>
      </c>
      <c r="M26" s="43">
        <v>2.1</v>
      </c>
      <c r="N26" s="43">
        <v>2.14</v>
      </c>
      <c r="O26" s="43">
        <v>2.14</v>
      </c>
      <c r="P26" s="43">
        <v>2.14</v>
      </c>
      <c r="Q26" s="43">
        <v>2.1800000000000002</v>
      </c>
      <c r="R26" s="43">
        <v>2.1800000000000002</v>
      </c>
      <c r="S26" s="43">
        <v>2.1800000000000002</v>
      </c>
      <c r="T26" s="43">
        <v>2.2200000000000002</v>
      </c>
      <c r="U26" s="43">
        <v>2.2200000000000002</v>
      </c>
      <c r="V26" s="43">
        <v>2.2200000000000002</v>
      </c>
      <c r="W26" s="43">
        <v>2.2599999999999998</v>
      </c>
    </row>
    <row r="27" spans="2:23" ht="14.25" thickBot="1" x14ac:dyDescent="0.25">
      <c r="B27" s="43" t="s">
        <v>95</v>
      </c>
      <c r="C27" s="44">
        <v>1.68</v>
      </c>
      <c r="D27" s="45">
        <v>1.71</v>
      </c>
      <c r="E27" s="45">
        <v>1.74</v>
      </c>
      <c r="F27" s="45">
        <v>1.77</v>
      </c>
      <c r="G27" s="45">
        <v>1.77</v>
      </c>
      <c r="H27" s="45">
        <v>1.81</v>
      </c>
      <c r="I27" s="45">
        <v>1.81</v>
      </c>
      <c r="J27" s="45">
        <v>1.84</v>
      </c>
      <c r="K27" s="45">
        <v>1.84</v>
      </c>
      <c r="L27" s="43">
        <v>1.87</v>
      </c>
      <c r="M27" s="43">
        <v>1.87</v>
      </c>
      <c r="N27" s="43">
        <v>1.91</v>
      </c>
      <c r="O27" s="43">
        <v>1.91</v>
      </c>
      <c r="P27" s="43">
        <v>1.91</v>
      </c>
      <c r="Q27" s="43">
        <v>1.94</v>
      </c>
      <c r="R27" s="43">
        <v>1.94</v>
      </c>
      <c r="S27" s="43">
        <v>1.94</v>
      </c>
      <c r="T27" s="43">
        <v>1.98</v>
      </c>
      <c r="U27" s="43">
        <v>1.98</v>
      </c>
      <c r="V27" s="43">
        <v>1.98</v>
      </c>
      <c r="W27" s="43">
        <v>2.02</v>
      </c>
    </row>
    <row r="28" spans="2:23" ht="14.25" thickBot="1" x14ac:dyDescent="0.25">
      <c r="B28" s="43" t="s">
        <v>96</v>
      </c>
      <c r="C28" s="44">
        <v>1.43</v>
      </c>
      <c r="D28" s="45">
        <v>1.46</v>
      </c>
      <c r="E28" s="45">
        <v>1.48</v>
      </c>
      <c r="F28" s="45">
        <v>1.51</v>
      </c>
      <c r="G28" s="45">
        <v>1.51</v>
      </c>
      <c r="H28" s="45">
        <v>1.55</v>
      </c>
      <c r="I28" s="45">
        <v>1.55</v>
      </c>
      <c r="J28" s="45">
        <v>1.59</v>
      </c>
      <c r="K28" s="45">
        <v>1.59</v>
      </c>
      <c r="L28" s="43">
        <v>1.61</v>
      </c>
      <c r="M28" s="43">
        <v>1.61</v>
      </c>
      <c r="N28" s="43">
        <v>1.64</v>
      </c>
      <c r="O28" s="43">
        <v>1.64</v>
      </c>
      <c r="P28" s="43">
        <v>1.64</v>
      </c>
      <c r="Q28" s="43">
        <v>1.68</v>
      </c>
      <c r="R28" s="43">
        <v>1.68</v>
      </c>
      <c r="S28" s="43">
        <v>1.68</v>
      </c>
      <c r="T28" s="43">
        <v>1.69</v>
      </c>
      <c r="U28" s="43">
        <v>1.69</v>
      </c>
      <c r="V28" s="43">
        <v>1.69</v>
      </c>
      <c r="W28" s="43">
        <v>1.7</v>
      </c>
    </row>
    <row r="32" spans="2:23" ht="13.5" thickBot="1" x14ac:dyDescent="0.25"/>
    <row r="33" spans="2:3" ht="40.5" x14ac:dyDescent="0.2">
      <c r="B33" s="38" t="s">
        <v>97</v>
      </c>
      <c r="C33" s="240" t="s">
        <v>98</v>
      </c>
    </row>
    <row r="34" spans="2:3" ht="14.25" thickBot="1" x14ac:dyDescent="0.25">
      <c r="B34" s="42" t="s">
        <v>4</v>
      </c>
      <c r="C34" s="241"/>
    </row>
    <row r="35" spans="2:3" ht="14.25" thickBot="1" x14ac:dyDescent="0.25">
      <c r="B35" s="43">
        <v>8</v>
      </c>
      <c r="C35" s="43">
        <v>2.23</v>
      </c>
    </row>
    <row r="36" spans="2:3" ht="14.25" thickBot="1" x14ac:dyDescent="0.25">
      <c r="B36" s="43">
        <v>7</v>
      </c>
      <c r="C36" s="43">
        <v>2.09</v>
      </c>
    </row>
    <row r="37" spans="2:3" ht="14.25" thickBot="1" x14ac:dyDescent="0.25">
      <c r="B37" s="43">
        <v>6</v>
      </c>
      <c r="C37" s="43">
        <v>1.95</v>
      </c>
    </row>
    <row r="38" spans="2:3" ht="14.25" thickBot="1" x14ac:dyDescent="0.25">
      <c r="B38" s="43">
        <v>5</v>
      </c>
      <c r="C38" s="43">
        <v>1.82</v>
      </c>
    </row>
    <row r="39" spans="2:3" ht="14.25" thickBot="1" x14ac:dyDescent="0.25">
      <c r="B39" s="43">
        <v>4</v>
      </c>
      <c r="C39" s="43">
        <v>1.7</v>
      </c>
    </row>
    <row r="40" spans="2:3" ht="14.25" thickBot="1" x14ac:dyDescent="0.25">
      <c r="B40" s="43">
        <v>3</v>
      </c>
      <c r="C40" s="43">
        <v>1.59</v>
      </c>
    </row>
    <row r="41" spans="2:3" ht="14.25" thickBot="1" x14ac:dyDescent="0.25">
      <c r="B41" s="43">
        <v>2</v>
      </c>
      <c r="C41" s="43">
        <v>1.49</v>
      </c>
    </row>
    <row r="42" spans="2:3" ht="14.25" thickBot="1" x14ac:dyDescent="0.25">
      <c r="B42" s="43">
        <v>1</v>
      </c>
      <c r="C42" s="43">
        <v>1.39</v>
      </c>
    </row>
  </sheetData>
  <sheetProtection password="C71F" sheet="1" objects="1" scenarios="1" formatCells="0" formatColumns="0" formatRows="0" insertColumns="0" insertRows="0" deleteColumns="0" deleteRows="0" sort="0"/>
  <mergeCells count="2">
    <mergeCell ref="C6:M10"/>
    <mergeCell ref="C33:C3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врачи 2013</vt:lpstr>
      <vt:lpstr>средние 2013</vt:lpstr>
      <vt:lpstr>младшие 2013</vt:lpstr>
      <vt:lpstr>водители 2013</vt:lpstr>
      <vt:lpstr>прочий 2013 1193</vt:lpstr>
      <vt:lpstr>су</vt:lpstr>
      <vt:lpstr>Лист3</vt:lpstr>
      <vt:lpstr>1400</vt:lpstr>
      <vt:lpstr>бдо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Солнышко и Лучик</dc:creator>
  <cp:lastModifiedBy>103</cp:lastModifiedBy>
  <cp:lastPrinted>2024-01-18T10:35:06Z</cp:lastPrinted>
  <dcterms:created xsi:type="dcterms:W3CDTF">2011-05-11T17:45:43Z</dcterms:created>
  <dcterms:modified xsi:type="dcterms:W3CDTF">2024-01-29T11:03:12Z</dcterms:modified>
</cp:coreProperties>
</file>